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.hernandezt\Downloads\"/>
    </mc:Choice>
  </mc:AlternateContent>
  <xr:revisionPtr revIDLastSave="0" documentId="8_{AC4A5DA4-4BF3-42F7-B71F-69C3DEC6751A}" xr6:coauthVersionLast="47" xr6:coauthVersionMax="47" xr10:uidLastSave="{00000000-0000-0000-0000-000000000000}"/>
  <bookViews>
    <workbookView xWindow="-120" yWindow="-120" windowWidth="29040" windowHeight="15720" xr2:uid="{B6C8E6F1-C64A-430C-8B8B-F271FF3A9E8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1" i="1" l="1"/>
  <c r="E128" i="1"/>
  <c r="E125" i="1"/>
  <c r="E124" i="1"/>
  <c r="E123" i="1"/>
  <c r="E122" i="1"/>
  <c r="E120" i="1"/>
  <c r="E119" i="1"/>
  <c r="E118" i="1"/>
  <c r="E117" i="1"/>
  <c r="E116" i="1"/>
  <c r="E115" i="1"/>
  <c r="E114" i="1"/>
  <c r="E113" i="1"/>
  <c r="E106" i="1"/>
  <c r="E105" i="1"/>
  <c r="E103" i="1"/>
  <c r="E102" i="1"/>
  <c r="E101" i="1"/>
  <c r="E100" i="1"/>
  <c r="E98" i="1"/>
  <c r="E96" i="1"/>
  <c r="E95" i="1"/>
  <c r="E94" i="1"/>
  <c r="E93" i="1"/>
  <c r="E92" i="1"/>
  <c r="E91" i="1"/>
  <c r="E90" i="1"/>
  <c r="E89" i="1"/>
  <c r="E88" i="1"/>
  <c r="E87" i="1"/>
  <c r="E86" i="1"/>
  <c r="E84" i="1"/>
  <c r="E83" i="1"/>
  <c r="E82" i="1"/>
  <c r="E81" i="1"/>
  <c r="E80" i="1"/>
  <c r="E79" i="1"/>
  <c r="E78" i="1"/>
  <c r="E77" i="1"/>
  <c r="E76" i="1"/>
  <c r="E75" i="1"/>
  <c r="E74" i="1"/>
  <c r="E73" i="1"/>
  <c r="E71" i="1"/>
  <c r="E70" i="1"/>
  <c r="E69" i="1"/>
  <c r="E68" i="1"/>
  <c r="E66" i="1"/>
  <c r="E65" i="1"/>
  <c r="E63" i="1"/>
  <c r="E61" i="1"/>
  <c r="E60" i="1"/>
  <c r="E59" i="1"/>
  <c r="E57" i="1"/>
  <c r="E56" i="1"/>
  <c r="E55" i="1"/>
  <c r="E54" i="1"/>
  <c r="E37" i="1"/>
  <c r="E36" i="1"/>
  <c r="G33" i="1"/>
  <c r="G32" i="1"/>
  <c r="E32" i="1"/>
  <c r="E14" i="1"/>
  <c r="E13" i="1"/>
  <c r="E8" i="1"/>
  <c r="E6" i="1"/>
  <c r="E5" i="1"/>
</calcChain>
</file>

<file path=xl/sharedStrings.xml><?xml version="1.0" encoding="utf-8"?>
<sst xmlns="http://schemas.openxmlformats.org/spreadsheetml/2006/main" count="538" uniqueCount="229">
  <si>
    <t>AÑO</t>
  </si>
  <si>
    <t>PROYECTO</t>
  </si>
  <si>
    <t>CONTRATISTA</t>
  </si>
  <si>
    <t>MONTO CONTRATADO</t>
  </si>
  <si>
    <t>MONTO EJERCIDO</t>
  </si>
  <si>
    <t>INICIO</t>
  </si>
  <si>
    <t>TÉRMINO</t>
  </si>
  <si>
    <t>SUPERVISOR</t>
  </si>
  <si>
    <t>STATUS</t>
  </si>
  <si>
    <t>ESTRUCTURAS CADE S, R.L. DE C.V.</t>
  </si>
  <si>
    <t>PERITAJE</t>
  </si>
  <si>
    <t>PERITAJE FINIQUITADO</t>
  </si>
  <si>
    <t>INGENIERIA URBANA ROBLA, S.A. DE C.V.</t>
  </si>
  <si>
    <t>ARQ. CESAR ALBERTO MARTÍNEZ RENTERIA</t>
  </si>
  <si>
    <t>OBRA FINIQUITADA</t>
  </si>
  <si>
    <t>INGENIERIA URBANA SCAVO, S.A. DE C.V.</t>
  </si>
  <si>
    <t>ING.JORGE ALBERTO CABRERA CUELLAR</t>
  </si>
  <si>
    <t>AL-MANSUR CONSTRUCCIONES, S.A. DE C.V.</t>
  </si>
  <si>
    <t>ING. HÉCTOR FERNANDO SALDAÑA SANDOVAL</t>
  </si>
  <si>
    <t>ING. JOSE MIGUEL ALVAREZ VIDAL</t>
  </si>
  <si>
    <t>URBANIZACIONES ANDALUZ, S.A. DE C.V.</t>
  </si>
  <si>
    <t>ARQ. GERARDO GUADALUPE LOPEZ LOPEZ</t>
  </si>
  <si>
    <t>MURVERK CONSTRUCTORA, S.A. DE C.V.</t>
  </si>
  <si>
    <t>INGENIERÍA Y  TOPOGRAFÍA BERSA, S.A. DE C.V.</t>
  </si>
  <si>
    <t>CUGDL</t>
  </si>
  <si>
    <t>OBRA EN PROCESO</t>
  </si>
  <si>
    <t>GRUPO SM INGENIERÍA Y CONTROL DE CALIDAD, S.A. DE C.V.</t>
  </si>
  <si>
    <t>ETC INGENIERÍA, S.A DE C.V.</t>
  </si>
  <si>
    <t>ING. JOSE MANUEL RODRIGUEZ GUTIERREZ</t>
  </si>
  <si>
    <t>ING. JORGE ALBERTO CABRERA  CUELLAR</t>
  </si>
  <si>
    <t>ING. LUIS ARMANDO MARTINEZ OCHOA</t>
  </si>
  <si>
    <t>ARQ. CESAR ALBERTO MARTINEZ RENTERIA</t>
  </si>
  <si>
    <t>LOURDES VEDELIA RODRIGUEZ HUERTA</t>
  </si>
  <si>
    <t>SERVICIOS INTEGRALES PROFESIONALES EMPRESARIALES, S.A. DE C.V.</t>
  </si>
  <si>
    <t>ING. MIGUEL ALVAREZ VIDAL</t>
  </si>
  <si>
    <t>LR-TRES CONSTRUCTORES, S.A. DE C.V.</t>
  </si>
  <si>
    <t>ELECSOL, S.A. DE C.V.</t>
  </si>
  <si>
    <t>KO SOLAR, S.A. DE C.V.</t>
  </si>
  <si>
    <t>WELASCO SOLAR, S.A. DE C.V.</t>
  </si>
  <si>
    <t>CCU</t>
  </si>
  <si>
    <t>ING. LUIS ARMANDO MARTINEZ OCHOA.</t>
  </si>
  <si>
    <t>SISEGA CONSTRUCTOES, S.A. DE C.V.</t>
  </si>
  <si>
    <t>ARQ. ULISES SANCHEZ BARRAGAN.</t>
  </si>
  <si>
    <t>ING. ALFONSO ROMO SANDOVAL</t>
  </si>
  <si>
    <t>PLANEACIÓN URBANÍSTICA DE JALISCO, S.A. DE C.V.</t>
  </si>
  <si>
    <t>NSL CONSTRUCCIONES, S.A. DE C.V.</t>
  </si>
  <si>
    <t>SERVICIOS INTEGRALES DE INGENIERIA CIVIL, FCG, S.A. DE C.V.</t>
  </si>
  <si>
    <t>ARQ. GERARDO GUADALUPE LÓPEZ LÓPEZ</t>
  </si>
  <si>
    <t>ARQUIGRAN DE OCCIDENTE, S.A. DE C.V.</t>
  </si>
  <si>
    <t>SAVHO CONSULTORIA Y CONSTRUCCIONES, S.A. DE C.V.</t>
  </si>
  <si>
    <t>ING. HECTOR FERNANDO SALDAÑA SANDOVAL</t>
  </si>
  <si>
    <t>ARQ. JAFETH SÁNCHEZ ÁLVAREZ</t>
  </si>
  <si>
    <t>VELAZQUEZ INGENIERÍA ECOLOGICA, S.A. DE C.V.</t>
  </si>
  <si>
    <t>ARQ. JAFETH SANCHEZ ALVAREZ</t>
  </si>
  <si>
    <t>CONSTRUCTORA CERCHAS, S.A. DE C.V.</t>
  </si>
  <si>
    <t>SISEGA CONSTRUCCIONES, S.A. DE C.V.</t>
  </si>
  <si>
    <t>ING. JORGE ALBERTO CABRERA CUELLAR</t>
  </si>
  <si>
    <t>JAS DICO, S.A.DE C.V.</t>
  </si>
  <si>
    <t>ING. HECTOR FERNANDO SANDOVAL SALDAÑA</t>
  </si>
  <si>
    <t>CONSTRUCTORA IZORCAM, S.A DE  C.V.</t>
  </si>
  <si>
    <t>PLANEACION URBANISTICA, S.A. DE C.V.</t>
  </si>
  <si>
    <t>INARSA, S.A. DE C.V.</t>
  </si>
  <si>
    <t>OBRA FINIQUITADA, EN PROCESO DE CIERRE ADMINISTRATIVO</t>
  </si>
  <si>
    <t>CONSTRUCTORA FLORES FAJARDO, S.A. DE C.V.</t>
  </si>
  <si>
    <t>INGERIERIA URBANA SCAVO, S.A DE C.V.</t>
  </si>
  <si>
    <t>VELAZQUEZ INGENIERIA ECOLOGICA, S.A DE C.V.</t>
  </si>
  <si>
    <t>SUFA CONSTRUCTORES, S.A.  DE C.V.</t>
  </si>
  <si>
    <t>CONSTRUCTORA MAREYES, S.A. DE C.V.</t>
  </si>
  <si>
    <t>ARQ. CESAR ALBERTO   MARTINEZ RENTERIA</t>
  </si>
  <si>
    <t>OBRA FNIQUITADA</t>
  </si>
  <si>
    <t>CONSTRUCCIONES GOMEZ HERNANDEZ, S.A. DE C.V.</t>
  </si>
  <si>
    <t>LUIS ARMANDO MARTINEZ OCHOA</t>
  </si>
  <si>
    <t>VELÁZQUEZ INGENIERÍA ECOLÓGICA, S.A DE C.V.</t>
  </si>
  <si>
    <t>VS ARKITEKTUR, S.A. DE C.V.</t>
  </si>
  <si>
    <t>CONSTRUCTORA CERCHAS,S.A. DE C.V.</t>
  </si>
  <si>
    <t>SERVICIOS INTEGRALES DE INGENIERÍA CIVIL FCG, S.A. DE C.V.</t>
  </si>
  <si>
    <t>ABASTECEDORA CIVIL ELECTROMECANICA, S.A. DE C.V.</t>
  </si>
  <si>
    <t>TEUGUAC CONSTRUCTORA, S.A. DE C.V.</t>
  </si>
  <si>
    <t>ING. JOSÉ MIGUEL ÁLVAREZ VIDAL</t>
  </si>
  <si>
    <t>CONSTRUCTORA IZORCAM, S.A. DE C.V.</t>
  </si>
  <si>
    <t>ARQ. ULISES SANCHEZ BARRAGAN</t>
  </si>
  <si>
    <t>174/03/2025</t>
  </si>
  <si>
    <t>SUFA CONSTRUCTORES, S.A. DE C.V.</t>
  </si>
  <si>
    <t>J&amp;L ASESORIA Y SERVICIOS, S.A. DE C.V.</t>
  </si>
  <si>
    <t>GOC CONSTRUCTORES, S.A. DE C.V.</t>
  </si>
  <si>
    <t>ING. JORGE ALBERTO CALVILLO VARGAS</t>
  </si>
  <si>
    <t>CGDL</t>
  </si>
  <si>
    <t>CONSTRUCTORA DE INMUEBLE TECNOLOGICOS, S.A. DE C.V.</t>
  </si>
  <si>
    <t>JORGE ALBERTO CALVILLO VARGAS</t>
  </si>
  <si>
    <t>DAUER CONSTRUCCIONES, S.A. DE C.V.</t>
  </si>
  <si>
    <t>ARQ. GERARDO GUADALUPEZ LÓPEZ LÓPEZ</t>
  </si>
  <si>
    <t>VILLACAR SERVICIOS Y CONSTRUCCIONES DE OCCIDENTE, S.A. DE C.V.</t>
  </si>
  <si>
    <t>INGENIERÍA URBANA ROBLA, S.A. DE C.V.</t>
  </si>
  <si>
    <t>PRICAL SERVICIOS CONSTRUCTIVOS, S.A. DE C.V.</t>
  </si>
  <si>
    <t>EDIFICACIÓN Y DISEÑO PROGRESIVO, S.A. DE C.V.</t>
  </si>
  <si>
    <r>
      <rPr>
        <b/>
        <sz val="10"/>
        <rFont val="Arial"/>
        <family val="2"/>
      </rPr>
      <t xml:space="preserve">AD-003-CGSAIT-2025: </t>
    </r>
    <r>
      <rPr>
        <sz val="10"/>
        <rFont val="Arial"/>
        <family val="2"/>
      </rPr>
      <t>DICTAMEN DE VERIFICACION DE VOLUMENES OBSERVADOS POR LA AUDITORIA SUPERIOR DEL ESTADO A LA OBRA: REFORZAMIENTO EN TENSORES DE PLAFOND, MANTENIMIENTO DE SINTONIZADORES DE MASAS EN LA SALA PRICIPAL, LIMPIEZA Y PINTURAS EN VIGAS DE BASES DE EQUIPOS DE AIRE ACONDICIONADO, VIBROASLADORES Y VENTILAS DE ALUINIO EN EL TEATRO DIANA CONC-014-CGSAIT-2022.</t>
    </r>
  </si>
  <si>
    <r>
      <rPr>
        <b/>
        <sz val="10"/>
        <rFont val="Arial"/>
        <family val="2"/>
      </rPr>
      <t>AD-004-CGSAIT-2025:</t>
    </r>
    <r>
      <rPr>
        <sz val="10"/>
        <rFont val="Arial"/>
        <family val="2"/>
      </rPr>
      <t xml:space="preserve"> DICTAMEN DE VERIFICACION DE VOLUMENES OBSERVADOS POR LA AUDITORIA SUPERIOR DEL ESTADO A LA OBRA: INTERVENCION DE EDIFICIO DE AULAS UD-2 (UPZ) EN EL CENTRO UNIVERSITARIO DE TLAJOMULCO DE LA UNIVERSIDAD DE GUADALAJARA CONC-002-*CGSAIT-2023.</t>
    </r>
  </si>
  <si>
    <r>
      <rPr>
        <b/>
        <sz val="10"/>
        <rFont val="Arial"/>
        <family val="2"/>
      </rPr>
      <t>AD-005-CGSAIT-2025:</t>
    </r>
    <r>
      <rPr>
        <sz val="10"/>
        <rFont val="Arial"/>
        <family val="2"/>
      </rPr>
      <t xml:space="preserve"> DICTAMEN DE VERIFICACION DE VOLUMENES OBSERVADOS POR LA AUDITORIA SUPERIOR DEL ESTADO A LA OBRA: TRABAJOS DE REPARACION DE ENJARRES, RETIRO DE GRAFFITI, IMPERMEABILIZACION EDIFICIO DE RECTORIA Y APLICACIÓN DE PINTURAS EN EL CAMPUS UNIVERSITARIO DE LA NORMAL CONC-016-CGSAIT-2023.</t>
    </r>
  </si>
  <si>
    <r>
      <rPr>
        <b/>
        <sz val="10"/>
        <rFont val="Arial"/>
        <family val="2"/>
      </rPr>
      <t xml:space="preserve">AD-006-CGSAIT-2025: </t>
    </r>
    <r>
      <rPr>
        <sz val="10"/>
        <rFont val="Arial"/>
        <family val="2"/>
      </rPr>
      <t>REMPLAZO DE MALLAS E IMPERMEABILIZACION EN AZOTEAS DE VESTIDORES DEL COLISEO OLIMPICO EN LAS INSTALACIONES DEPORTIVAS DEL TECNOLOGICO.</t>
    </r>
  </si>
  <si>
    <r>
      <rPr>
        <b/>
        <sz val="10"/>
        <rFont val="Arial"/>
        <family val="2"/>
      </rPr>
      <t>AD-007-CGSAIT-2025:</t>
    </r>
    <r>
      <rPr>
        <sz val="10"/>
        <rFont val="Arial"/>
        <family val="2"/>
      </rPr>
      <t xml:space="preserve"> REHABILITACION DE PUERTAS DE EMERGENCIA EN EL GIMNASIO DE USOS MULTIPLES EN LAS INSTALACIONES DEPORTIVAS DEL TECNOLOGICO.</t>
    </r>
  </si>
  <si>
    <r>
      <rPr>
        <b/>
        <sz val="10"/>
        <rFont val="Arial"/>
        <family val="2"/>
      </rPr>
      <t>AD-008-CGSAIT-2025:</t>
    </r>
    <r>
      <rPr>
        <sz val="10"/>
        <rFont val="Arial"/>
        <family val="2"/>
      </rPr>
      <t xml:space="preserve"> SUMINISTRO Y COLOCACION DE EQUIPOS HIDRONEUMATICOS PARA EL GIMNASIO DE USOS MULTIPLES EN LAS INSTALACIONES DEPORTIVAS DEL TECNOLOGICO.</t>
    </r>
  </si>
  <si>
    <r>
      <rPr>
        <b/>
        <sz val="10"/>
        <rFont val="Arial"/>
        <family val="2"/>
      </rPr>
      <t>AD-009-CGSAIT-2025:</t>
    </r>
    <r>
      <rPr>
        <sz val="10"/>
        <rFont val="Arial"/>
        <family val="2"/>
      </rPr>
      <t xml:space="preserve"> DEMOLICION DE MURO DE LA ALBERCA OLIMPICA EN LAS INSTALACIONES DEPORTIVAS DEL TECNOLOGICO.</t>
    </r>
  </si>
  <si>
    <r>
      <rPr>
        <b/>
        <sz val="10"/>
        <rFont val="Arial"/>
        <family val="2"/>
      </rPr>
      <t xml:space="preserve">AD-010-CGSAIT-2025: </t>
    </r>
    <r>
      <rPr>
        <sz val="10"/>
        <rFont val="Arial"/>
        <family val="2"/>
      </rPr>
      <t>SERVICIO DE LIMPIEZA DE SINCRONIZADORES DE MASA EN EL TEATRO DIANA.</t>
    </r>
  </si>
  <si>
    <r>
      <rPr>
        <b/>
        <sz val="10"/>
        <rFont val="Arial"/>
        <family val="2"/>
      </rPr>
      <t>AD-011-CGSAIT-2025:</t>
    </r>
    <r>
      <rPr>
        <sz val="10"/>
        <rFont val="Arial"/>
        <family val="2"/>
      </rPr>
      <t xml:space="preserve"> TRABAJOS EN BAÑOS DEL TEATRO VIVIAN BLUMENTAL DE LA UNIVERSIDAD DE GUADALAJARA.</t>
    </r>
  </si>
  <si>
    <r>
      <rPr>
        <b/>
        <sz val="10"/>
        <rFont val="Arial"/>
        <family val="2"/>
      </rPr>
      <t>AD-012-CGSAIT-2025:</t>
    </r>
    <r>
      <rPr>
        <sz val="10"/>
        <rFont val="Arial"/>
        <family val="2"/>
      </rPr>
      <t xml:space="preserve"> MANIOBRAS PARA LA COLOCACIÓN DE BUTACAS EN PARANINFO DE LA UNIVESIDAD DE GUADALAJARA.</t>
    </r>
  </si>
  <si>
    <r>
      <rPr>
        <b/>
        <sz val="10"/>
        <rFont val="Arial"/>
        <family val="2"/>
      </rPr>
      <t>AD-013-CGSAIT-2025:</t>
    </r>
    <r>
      <rPr>
        <sz val="10"/>
        <rFont val="Arial"/>
        <family val="2"/>
      </rPr>
      <t xml:space="preserve"> TRABAJOS DE MANTENIMIENTO EN PISO 2 Y OFICINAS DE CGSAIT PLANTA BAJA. </t>
    </r>
  </si>
  <si>
    <r>
      <rPr>
        <b/>
        <sz val="10"/>
        <rFont val="Arial"/>
        <family val="2"/>
      </rPr>
      <t xml:space="preserve">AD-014-VAAD-2025: </t>
    </r>
    <r>
      <rPr>
        <sz val="10"/>
        <rFont val="Arial"/>
        <family val="2"/>
      </rPr>
      <t>SELLADO DE CUBIERTA ESTRUCTURAL PARA CANCHA DE USOS MULTIPLES Y CUBIERTA PARA EL ESTACIONAMIENTO EXISTENTE EN LA ESC. PREPARATORIA # 11.</t>
    </r>
  </si>
  <si>
    <r>
      <rPr>
        <b/>
        <sz val="10"/>
        <rFont val="Arial"/>
        <family val="2"/>
      </rPr>
      <t xml:space="preserve">AD-015-VAAD-2025: </t>
    </r>
    <r>
      <rPr>
        <sz val="10"/>
        <rFont val="Arial"/>
        <family val="2"/>
      </rPr>
      <t>TRABAJOS DE IMPERMEABILIZACION EN LAS OFICINAS DE SUPERVISION Y CONTRO DE OBRA UBICADA EN CALLE LOPEZ COTILLA # 852.</t>
    </r>
  </si>
  <si>
    <r>
      <rPr>
        <b/>
        <sz val="10"/>
        <rFont val="Arial"/>
        <family val="2"/>
      </rPr>
      <t>AD-016-VAAD-2025:</t>
    </r>
    <r>
      <rPr>
        <sz val="10"/>
        <rFont val="Arial"/>
        <family val="2"/>
      </rPr>
      <t xml:space="preserve"> INSTALACION DE BOMBA TIPO LAPIZ EN EL CENTRO DE ANALISIS DE DATOS Y SUPERCOMPUTO (CADS).</t>
    </r>
  </si>
  <si>
    <r>
      <rPr>
        <b/>
        <sz val="10"/>
        <rFont val="Arial"/>
        <family val="2"/>
      </rPr>
      <t xml:space="preserve">AD-017-VAAD-2025: </t>
    </r>
    <r>
      <rPr>
        <sz val="10"/>
        <rFont val="Arial"/>
        <family val="2"/>
      </rPr>
      <t>REHABILITACION DE BAÑOS EN CONSULTORIOS DE SERVICIOS MÉDICOS DEL CENTRO UNIVERSITARIO DE GUADALAJARA.</t>
    </r>
  </si>
  <si>
    <r>
      <rPr>
        <b/>
        <sz val="10"/>
        <rFont val="Arial"/>
        <family val="2"/>
      </rPr>
      <t xml:space="preserve">AD-018-VAAD-2025: </t>
    </r>
    <r>
      <rPr>
        <sz val="10"/>
        <rFont val="Arial"/>
        <family val="2"/>
      </rPr>
      <t>INSTALACIÓN ELÉCTRICA EN AULAS Y LABORATORIO DE CÓMPUTO DEL MÓDULO M1 DEL CENTRO UNIVERSITARIO DE GUADALAJARA.</t>
    </r>
  </si>
  <si>
    <r>
      <rPr>
        <b/>
        <sz val="10"/>
        <rFont val="Arial"/>
        <family val="2"/>
      </rPr>
      <t>AD-019-VAAD-2025:</t>
    </r>
    <r>
      <rPr>
        <sz val="10"/>
        <rFont val="Arial"/>
        <family val="2"/>
      </rPr>
      <t xml:space="preserve"> REHABILITRACIÓN INTERIOR Y EXTERIOR DE AULAS EN EL MÓDULO M1 DEL CENTRO UNIVERSITARIO DE GUADALAJARA.</t>
    </r>
  </si>
  <si>
    <r>
      <rPr>
        <b/>
        <sz val="10"/>
        <rFont val="Arial"/>
        <family val="2"/>
      </rPr>
      <t xml:space="preserve">AD-020-VAAD-2025: </t>
    </r>
    <r>
      <rPr>
        <sz val="10"/>
        <rFont val="Arial"/>
        <family val="2"/>
      </rPr>
      <t>INSTALACIÓN ELÉCTRICA EN AULAS Y LABORATORIO DE CÓMPUTO DEL MÓDULO M2 DEL CENTRO UNIVERSITARIO DE GUADALAJARA.</t>
    </r>
  </si>
  <si>
    <r>
      <rPr>
        <b/>
        <sz val="10"/>
        <rFont val="Arial"/>
        <family val="2"/>
      </rPr>
      <t>AD-021-VAAD-2025:</t>
    </r>
    <r>
      <rPr>
        <sz val="10"/>
        <rFont val="Arial"/>
        <family val="2"/>
      </rPr>
      <t xml:space="preserve"> SUMINISTRO E INSTALACIÓN DE LUMINARIAS EXTERIORES EN LOS MÓDULOS M1 Y M2 DEL CENTRO UNIVERSITARIO DE GUADALAJARA.</t>
    </r>
  </si>
  <si>
    <r>
      <rPr>
        <b/>
        <sz val="10"/>
        <rFont val="Arial"/>
        <family val="2"/>
      </rPr>
      <t xml:space="preserve">AD-022-VAAD-2025: </t>
    </r>
    <r>
      <rPr>
        <sz val="10"/>
        <rFont val="Arial"/>
        <family val="2"/>
      </rPr>
      <t>REHABILITRACIÓN INTERIOR Y EXTERIOR DE AULAS EN EL MÓDULO M2 DEL CENTRO UNIVERSITARIO DE GUADALAJARA.</t>
    </r>
  </si>
  <si>
    <r>
      <rPr>
        <b/>
        <sz val="10"/>
        <rFont val="Arial"/>
        <family val="2"/>
      </rPr>
      <t>AD-023-VAAD-2025:</t>
    </r>
    <r>
      <rPr>
        <sz val="10"/>
        <rFont val="Arial"/>
        <family val="2"/>
      </rPr>
      <t xml:space="preserve"> SUMINISTRO E INSTALACIÓN DE CANALIZACIONES PARA VOZ Y DATOS EN LOS MÓDULOS M1 Y M2 DEL CENTRO UNIVERSITARIO DE GUADALAJARA.</t>
    </r>
  </si>
  <si>
    <r>
      <rPr>
        <b/>
        <sz val="10"/>
        <rFont val="Arial"/>
        <family val="2"/>
      </rPr>
      <t>AD-024-VAAD-2025:</t>
    </r>
    <r>
      <rPr>
        <sz val="10"/>
        <rFont val="Arial"/>
        <family val="2"/>
      </rPr>
      <t xml:space="preserve"> REHABILITACION DE ESCALONES A BASE DE CONCRETO EN EXPLANADA JUNTO A MÓDULO A-B DEL CENTRO UNIVERSITARIO DE GUADALAJARA.</t>
    </r>
  </si>
  <si>
    <r>
      <rPr>
        <b/>
        <sz val="10"/>
        <rFont val="Arial"/>
        <family val="2"/>
      </rPr>
      <t>AD-025-VAAD-2025:</t>
    </r>
    <r>
      <rPr>
        <sz val="10"/>
        <rFont val="Arial"/>
        <family val="2"/>
      </rPr>
      <t xml:space="preserve"> REHABILITACION DE ACABADOS Y SISTEMA DE ILUMINACIÓN EN ÁREA DE SOTANO DEL CENTRO UNIVERSITARIO DE GUADALAJARA.</t>
    </r>
  </si>
  <si>
    <r>
      <rPr>
        <b/>
        <sz val="10"/>
        <rFont val="Arial"/>
        <family val="2"/>
      </rPr>
      <t>AD-026-VAAD-2025:</t>
    </r>
    <r>
      <rPr>
        <sz val="10"/>
        <rFont val="Arial"/>
        <family val="2"/>
      </rPr>
      <t xml:space="preserve"> HABILITACIÓN DE ÁREA DE ÁREA DE GIMNASIO EN PLANTA BAJA DEL MODULO M EN EL CENTRO UNIVERSITARIO DE GUADALAJARA.</t>
    </r>
  </si>
  <si>
    <r>
      <rPr>
        <b/>
        <sz val="10"/>
        <rFont val="Arial"/>
        <family val="2"/>
      </rPr>
      <t>AD-027-VAAD-2025:</t>
    </r>
    <r>
      <rPr>
        <sz val="10"/>
        <rFont val="Arial"/>
        <family val="2"/>
      </rPr>
      <t xml:space="preserve"> SUMINISTRO DE APLICACIÓN DE PINTURA VINIL-ACRILICA EXTERIOR MODULO M1 EN EL CENTRO UNIVERSITARIO DE GUADALAJARA.</t>
    </r>
  </si>
  <si>
    <r>
      <rPr>
        <b/>
        <sz val="10"/>
        <rFont val="Arial"/>
        <family val="2"/>
      </rPr>
      <t>AD-028-VAAD-2025:</t>
    </r>
    <r>
      <rPr>
        <sz val="10"/>
        <rFont val="Arial"/>
        <family val="2"/>
      </rPr>
      <t xml:space="preserve"> REHABILITACIÓN DE SECCIÓN DE FACHADA EN EDIFICIO B DEL CENTRO UNIVERSITARIO DE GUADALAJARA.</t>
    </r>
  </si>
  <si>
    <r>
      <rPr>
        <b/>
        <sz val="10"/>
        <rFont val="Arial"/>
        <family val="2"/>
      </rPr>
      <t>AD-029-VAAD-2025:</t>
    </r>
    <r>
      <rPr>
        <sz val="10"/>
        <rFont val="Arial"/>
        <family val="2"/>
      </rPr>
      <t xml:space="preserve"> INSTALACÓN ELÉCTRICA Y ACABADOS EN EL GIMNASIO DE PLANTA BAKJA MODULO M DEL CENTRO UNIVERSITARIO DE GUADALAJARA.</t>
    </r>
  </si>
  <si>
    <r>
      <rPr>
        <b/>
        <sz val="10"/>
        <rFont val="Arial"/>
        <family val="2"/>
      </rPr>
      <t xml:space="preserve">AD-030-VAAD-2025: </t>
    </r>
    <r>
      <rPr>
        <sz val="10"/>
        <rFont val="Arial"/>
        <family val="2"/>
      </rPr>
      <t>SUMINISTRO E INSTALACIÓN DE CANCELERIA DE ALUMINIO EN SALA DE MAESTROIS DEL CENTRO UNIVERSITARIO DE GUADALAJARA.</t>
    </r>
  </si>
  <si>
    <r>
      <rPr>
        <b/>
        <sz val="10"/>
        <rFont val="Arial"/>
        <family val="2"/>
      </rPr>
      <t>AD-031-VAAD-2025:</t>
    </r>
    <r>
      <rPr>
        <sz val="10"/>
        <rFont val="Arial"/>
        <family val="2"/>
      </rPr>
      <t xml:space="preserve"> ELABORACIÓN DE BARRA DE SERVICIO CON SALIDAS ELÉCTRICAS EN SALA DE MAESTROS, PLANTA BAJA, MÓDULO H DEL CENTRO UNIVERSITARIO DE GUADALAJARA.</t>
    </r>
  </si>
  <si>
    <r>
      <rPr>
        <b/>
        <sz val="10"/>
        <rFont val="Arial"/>
        <family val="2"/>
      </rPr>
      <t xml:space="preserve">AD-032-VAAD-2025: </t>
    </r>
    <r>
      <rPr>
        <sz val="10"/>
        <rFont val="Arial"/>
        <family val="2"/>
      </rPr>
      <t>TRABAJOS DE IMPERMEABILIZACION DE LA AZOTEA EN EL EDIFICIO  "L" DEL CENTRO UNIVERSITARIO DE GUADALAJARA.</t>
    </r>
  </si>
  <si>
    <r>
      <rPr>
        <b/>
        <sz val="10"/>
        <rFont val="Arial"/>
        <family val="2"/>
      </rPr>
      <t>AD-033-VAAD-2025:</t>
    </r>
    <r>
      <rPr>
        <sz val="10"/>
        <rFont val="Arial"/>
        <family val="2"/>
      </rPr>
      <t xml:space="preserve"> SUSTITUCION DE TIRAS LED Y DRIVERS EN ANUNCIO DE LA UNIVERSIDA DE GUADALALAJARA Y RECTORIA GENERAL ESCUDO DE LA UD EN EL EDIFICIO DE LA RECTORIA GENERAL.</t>
    </r>
  </si>
  <si>
    <r>
      <rPr>
        <b/>
        <sz val="10"/>
        <rFont val="Arial"/>
        <family val="2"/>
      </rPr>
      <t>AD-034-VAAD-2025:</t>
    </r>
    <r>
      <rPr>
        <sz val="10"/>
        <rFont val="Arial"/>
        <family val="2"/>
      </rPr>
      <t xml:space="preserve"> GESTORIA Y TRAMITOLOGIA POR INCREMENTO DE CARGA DEL CENTRO UNIVERSITARIO DE TLAQUEPAQUE DE LA UNIVERSIDAD DE GUADALAJARA.</t>
    </r>
  </si>
  <si>
    <r>
      <rPr>
        <b/>
        <sz val="10"/>
        <rFont val="Arial"/>
        <family val="2"/>
      </rPr>
      <t xml:space="preserve">AD-035-VAAD-2025: </t>
    </r>
    <r>
      <rPr>
        <sz val="10"/>
        <rFont val="Arial"/>
        <family val="2"/>
      </rPr>
      <t>MANTENIMIENTO DE EQUIPOS DE A/A EN LAS OFICINAS DE LA UNIDAD DE SUPERVISION Y CONTROL DE OBRA UBICADA EN CALLE LOPEZ COTILLAS No. 852.</t>
    </r>
  </si>
  <si>
    <r>
      <rPr>
        <b/>
        <sz val="10"/>
        <rFont val="Arial"/>
        <family val="2"/>
      </rPr>
      <t xml:space="preserve">AD-036-VAAD-2025: </t>
    </r>
    <r>
      <rPr>
        <sz val="10"/>
        <rFont val="Arial"/>
        <family val="2"/>
      </rPr>
      <t>ATENCION A FALLA DE TRANSFORMADOR DE 150 KVA DEL CENTRO UNIVERSITARIO DE TLAQUE PAQUE DE LA UNIVERSIDA DE GUADALAJARA.</t>
    </r>
  </si>
  <si>
    <r>
      <rPr>
        <b/>
        <sz val="10"/>
        <rFont val="Arial"/>
        <family val="2"/>
      </rPr>
      <t>AD-037-VAAD-2025:</t>
    </r>
    <r>
      <rPr>
        <sz val="10"/>
        <rFont val="Arial"/>
        <family val="2"/>
      </rPr>
      <t xml:space="preserve"> CONSTRUCCION DE BASAMENTO, PARA ESTATUA DE IRNE ROBLEDO GARCIA.</t>
    </r>
  </si>
  <si>
    <r>
      <rPr>
        <b/>
        <sz val="10"/>
        <rFont val="Arial"/>
        <family val="2"/>
      </rPr>
      <t>AD-038-VAAD-2025:</t>
    </r>
    <r>
      <rPr>
        <sz val="10"/>
        <rFont val="Arial"/>
        <family val="2"/>
      </rPr>
      <t xml:space="preserve"> REPARACION DE BASAMENTOS Y PLACA DAÑADOS EN EXPLANADA DE RECTORIA GENERAL.</t>
    </r>
  </si>
  <si>
    <r>
      <rPr>
        <b/>
        <sz val="10"/>
        <rFont val="Arial"/>
        <family val="2"/>
      </rPr>
      <t>AD-048-VAAD-2025:</t>
    </r>
    <r>
      <rPr>
        <sz val="10"/>
        <rFont val="Arial"/>
        <family val="2"/>
      </rPr>
      <t xml:space="preserve"> RESTRUCTURACION ELECTRICA Y MANTENIMIENTO DE EQUIPOS DE AIRE LAVADO DEL TEATRO VIVIAN BLUMENTHAL DE LA UNIVERSIDAD DE GUADALAJARA.</t>
    </r>
  </si>
  <si>
    <r>
      <rPr>
        <b/>
        <sz val="10"/>
        <rFont val="Arial"/>
        <family val="2"/>
      </rPr>
      <t xml:space="preserve">AD-049-VAAD-2025: </t>
    </r>
    <r>
      <rPr>
        <sz val="10"/>
        <rFont val="Arial"/>
        <family val="2"/>
      </rPr>
      <t>ADECUACION DE PRIVADOS EN PISO 4 INCLUYE CANCELERIA DE ALUMINIO, ELECTRICIDAD, TABLAROCA, AIRE ACONDICIONADO, PINTURA DEL EDIFICIO DE LA RECTORIA GENERAL.</t>
    </r>
  </si>
  <si>
    <r>
      <rPr>
        <b/>
        <sz val="10"/>
        <rFont val="Arial"/>
        <family val="2"/>
      </rPr>
      <t>AD-064-VAAD-2025:</t>
    </r>
    <r>
      <rPr>
        <sz val="10"/>
        <rFont val="Arial"/>
        <family val="2"/>
      </rPr>
      <t xml:space="preserve"> REPARACION DE DUELA EN SALA DE MUSA JUNTO APATIO CENTRAL.</t>
    </r>
  </si>
  <si>
    <r>
      <rPr>
        <b/>
        <sz val="10"/>
        <rFont val="Arial"/>
        <family val="2"/>
      </rPr>
      <t xml:space="preserve">AD-065-VAAD-2025: </t>
    </r>
    <r>
      <rPr>
        <sz val="10"/>
        <rFont val="Arial"/>
        <family val="2"/>
      </rPr>
      <t>REFUERZO CON PUNTALES E ESTRADO DE PARANINFO EN EL MUSA.</t>
    </r>
  </si>
  <si>
    <r>
      <rPr>
        <b/>
        <sz val="10"/>
        <rFont val="Arial"/>
        <family val="2"/>
      </rPr>
      <t>AD-066-VAAD-2025:</t>
    </r>
    <r>
      <rPr>
        <sz val="10"/>
        <rFont val="Arial"/>
        <family val="2"/>
      </rPr>
      <t xml:space="preserve"> REPISON DE CONCRETO EN VENTANAS ORIENTE Y PONIENTE DE LA PLANTA ALTA DEL MUSA.</t>
    </r>
  </si>
  <si>
    <r>
      <rPr>
        <b/>
        <sz val="10"/>
        <rFont val="Arial"/>
        <family val="2"/>
      </rPr>
      <t>AD-067-VAAD-2025:</t>
    </r>
    <r>
      <rPr>
        <sz val="10"/>
        <rFont val="Arial"/>
        <family val="2"/>
      </rPr>
      <t xml:space="preserve"> RETIRO DE VEGETACION EN FACHADAS Y CUPULA DEL MUSA.</t>
    </r>
  </si>
  <si>
    <r>
      <rPr>
        <b/>
        <sz val="10"/>
        <rFont val="Arial"/>
        <family val="2"/>
      </rPr>
      <t xml:space="preserve">AD-068-VAAD-2025: </t>
    </r>
    <r>
      <rPr>
        <sz val="10"/>
        <rFont val="Arial"/>
        <family val="2"/>
      </rPr>
      <t>ADECUACIONES DE INSTALACIONES  ELECTRICAS PARA LA INSTALACION  DE PANELES SOLARES EN EL MODULO  SAN GABRIEL DE LA PREPARATORIA REGIONAL DE SAYULA.</t>
    </r>
  </si>
  <si>
    <r>
      <rPr>
        <b/>
        <sz val="10"/>
        <rFont val="Arial"/>
        <family val="2"/>
      </rPr>
      <t>AD-069-VAAD-2025:</t>
    </r>
    <r>
      <rPr>
        <sz val="10"/>
        <rFont val="Arial"/>
        <family val="2"/>
      </rPr>
      <t xml:space="preserve"> ADECUACIONES DE INSTALACIONES ELECTRICAS PARA LA INSTALACION DE PANELES SOLARES EN EL MODULO TECALITRLAN DE LA PREPARATORIA REGIONAL DE TUXPAN.</t>
    </r>
  </si>
  <si>
    <r>
      <rPr>
        <b/>
        <sz val="10"/>
        <rFont val="Arial"/>
        <family val="2"/>
      </rPr>
      <t xml:space="preserve">AD-070-VAAD-2025: </t>
    </r>
    <r>
      <rPr>
        <sz val="10"/>
        <rFont val="Arial"/>
        <family val="2"/>
      </rPr>
      <t>ADECUACIONES DE INSTALACIONES ELECTRICAS PARA LA INSTALACION DE PANELES SOLARES EN EL MODUL JUCHTAN DE LA PREPARTORIA REGIONAL DE TECOLOTLAN.</t>
    </r>
  </si>
  <si>
    <r>
      <rPr>
        <b/>
        <sz val="10"/>
        <rFont val="Arial"/>
        <family val="2"/>
      </rPr>
      <t>AD-071-VAAD-2025:</t>
    </r>
    <r>
      <rPr>
        <sz val="10"/>
        <rFont val="Arial"/>
        <family val="2"/>
      </rPr>
      <t xml:space="preserve"> ADECUACIONES DE INSTALACIONES ELÉCTRICAS PARA LA INSTALACIÓN DE PANELES SOLARES EN LA ESCUELA PREPARATORIA REGIONAL DE TALA.</t>
    </r>
  </si>
  <si>
    <r>
      <rPr>
        <b/>
        <sz val="10"/>
        <rFont val="Arial"/>
        <family val="2"/>
      </rPr>
      <t xml:space="preserve">AD-072-VAAD-2025: </t>
    </r>
    <r>
      <rPr>
        <sz val="10"/>
        <rFont val="Arial"/>
        <family val="2"/>
      </rPr>
      <t>ADECUACIONES DE INSTALACIONES ELÉCTRICAS PARA LA INSTALACIÓN DE PANELES SOLARES EN LA ESCUELA PREPARATORIA NO. 16.</t>
    </r>
  </si>
  <si>
    <r>
      <rPr>
        <b/>
        <sz val="10"/>
        <rFont val="Arial"/>
        <family val="2"/>
      </rPr>
      <t>AD-073-VAAD-2025:</t>
    </r>
    <r>
      <rPr>
        <sz val="10"/>
        <rFont val="Arial"/>
        <family val="2"/>
      </rPr>
      <t xml:space="preserve"> ADECUACION DE INSTALACIONES ELECTRICAS PARA LA INSTALACION DE PANELES SOLARES EN LA ESCUELA PREPARATORIA REGIONAL DE OCOTLAN.</t>
    </r>
  </si>
  <si>
    <r>
      <rPr>
        <b/>
        <sz val="10"/>
        <rFont val="Arial"/>
        <family val="2"/>
      </rPr>
      <t>AD-074-VAAD-2025:</t>
    </r>
    <r>
      <rPr>
        <sz val="10"/>
        <rFont val="Arial"/>
        <family val="2"/>
      </rPr>
      <t xml:space="preserve"> ADECUACIONES DE INSTALACIONES ELÉCTRICAS PARA LA INSTALACIÓN DE PANELES SOLARES EN LA ESCUELA PREPARATORIA REGIONAL DE DEGOLLADO.</t>
    </r>
  </si>
  <si>
    <r>
      <rPr>
        <b/>
        <sz val="10"/>
        <rFont val="Arial"/>
        <family val="2"/>
      </rPr>
      <t>AD-075-VAAD-2025:</t>
    </r>
    <r>
      <rPr>
        <sz val="10"/>
        <rFont val="Arial"/>
        <family val="2"/>
      </rPr>
      <t xml:space="preserve"> ADECUACIONES DE INSTALACIONES ELÉCTRICAS PARA LA INSTALACIÓN DE PANELES SOLARES EN LA ESCUELA PREPARATORIA REGIONAL DE ZAPOTLANEJO.</t>
    </r>
  </si>
  <si>
    <r>
      <rPr>
        <b/>
        <sz val="10"/>
        <rFont val="Arial"/>
        <family val="2"/>
      </rPr>
      <t xml:space="preserve">AD-076-VAAD-2025: </t>
    </r>
    <r>
      <rPr>
        <sz val="10"/>
        <rFont val="Arial"/>
        <family val="2"/>
      </rPr>
      <t>REPORTE DE INSPECCIÓN VISUAL ESTRUCTURAL Y PROPUESTA DE REPARACIÓN PARA FILTRACIONES PLUVIALES DE LAS CUBIERTAS DE LOS MÓDULOS A Y B DEL EDIFICIO CEMSAC DE LA UNIVEESIDAD DE GUADALAJARA.</t>
    </r>
  </si>
  <si>
    <r>
      <rPr>
        <b/>
        <sz val="10"/>
        <rFont val="Arial"/>
        <family val="2"/>
      </rPr>
      <t xml:space="preserve">AD-086-VAAD-2025: </t>
    </r>
    <r>
      <rPr>
        <sz val="10"/>
        <rFont val="Arial"/>
        <family val="2"/>
      </rPr>
      <t>MANTENIMIENTO A ACOMETIDA Y ALIMENTACION ELÉCTRICA GENERAL EN LA FINCA L. TEJADA 2121.</t>
    </r>
  </si>
  <si>
    <r>
      <rPr>
        <b/>
        <sz val="10"/>
        <rFont val="Arial"/>
        <family val="2"/>
      </rPr>
      <t xml:space="preserve">CONC-002-CGSAIT-2025: </t>
    </r>
    <r>
      <rPr>
        <sz val="10"/>
        <rFont val="Arial"/>
        <family val="2"/>
      </rPr>
      <t>DESMANTELAMIENTO Y REUBICACION DE UNIDADES PAQUETE A/C DE ENSEÑANZA (RESIDENTES) EN EL HOSPITAL CIVIL DE GUADALAJARA "FRAY ANTONIO ALCALDE".</t>
    </r>
  </si>
  <si>
    <r>
      <rPr>
        <b/>
        <sz val="10"/>
        <rFont val="Arial"/>
        <family val="2"/>
      </rPr>
      <t xml:space="preserve">CONC-003-CGSAIT-2025: </t>
    </r>
    <r>
      <rPr>
        <sz val="10"/>
        <rFont val="Arial"/>
        <family val="2"/>
      </rPr>
      <t>ADECUACION DE ESPACIO PARA GIMNASIO EN LA ESCUELA PREPARATORIA REGIONAL DE PUERTO VALLARTA.</t>
    </r>
  </si>
  <si>
    <r>
      <rPr>
        <b/>
        <sz val="10"/>
        <rFont val="Arial"/>
        <family val="2"/>
      </rPr>
      <t>CONC-005-CGSAIT-2025:</t>
    </r>
    <r>
      <rPr>
        <sz val="10"/>
        <rFont val="Arial"/>
        <family val="2"/>
      </rPr>
      <t xml:space="preserve"> TRABAJOS EN ÁREAS EXTERIORES, JARDINERÍAS Y ARRANQUE DE EQUIPOS DE AIRE ACONDICIONADO EN EL CENTRO UNIVERSITARIO DE TLAQUEPAQUE.</t>
    </r>
  </si>
  <si>
    <r>
      <rPr>
        <b/>
        <sz val="10"/>
        <rFont val="Arial"/>
        <family val="2"/>
      </rPr>
      <t>CONC-006-CGSAIT-2025:</t>
    </r>
    <r>
      <rPr>
        <sz val="10"/>
        <rFont val="Arial"/>
        <family val="2"/>
      </rPr>
      <t xml:space="preserve"> ACOMETIDA, SUBESTACIÓNY DISTRIBUCIÓN EN BAJA TENSION FINCA PEDRO MORENO 980 DE CONTROL ESCOLAR.</t>
    </r>
  </si>
  <si>
    <r>
      <rPr>
        <b/>
        <sz val="10"/>
        <rFont val="Arial"/>
        <family val="2"/>
      </rPr>
      <t xml:space="preserve">CONC-007-CGSAIT-2025: </t>
    </r>
    <r>
      <rPr>
        <sz val="10"/>
        <rFont val="Arial"/>
        <family val="2"/>
      </rPr>
      <t>REMODELACIÓN DE LA 3RA. CABAÑA EN EL RANCJHO LA COFRADIA (CUCBA) DE LA UNIVERSIDAD DE GUADALAJARA.</t>
    </r>
  </si>
  <si>
    <r>
      <rPr>
        <b/>
        <sz val="10"/>
        <rFont val="Arial"/>
        <family val="2"/>
      </rPr>
      <t>CONC-008-CGSAIT-2025:</t>
    </r>
    <r>
      <rPr>
        <sz val="10"/>
        <rFont val="Arial"/>
        <family val="2"/>
      </rPr>
      <t xml:space="preserve"> TERCERA ETAPA DE LA INTERVENCIÓN DE LAS INSTALACIONES DE LA FEU.</t>
    </r>
  </si>
  <si>
    <r>
      <rPr>
        <b/>
        <sz val="10"/>
        <rFont val="Arial"/>
        <family val="2"/>
      </rPr>
      <t xml:space="preserve">CONC-009-CGSAIT-2025: </t>
    </r>
    <r>
      <rPr>
        <sz val="10"/>
        <rFont val="Arial"/>
        <family val="2"/>
      </rPr>
      <t>REMODELACION DE BAÑOS EN AREAS ADMINISTRATIVAS DE LA ALVERCA OLIMPICA EN LAS INSTALACIONES DEPORTIVAS DEL TECNOLOGICO.</t>
    </r>
  </si>
  <si>
    <r>
      <rPr>
        <b/>
        <sz val="10"/>
        <rFont val="Arial"/>
        <family val="2"/>
      </rPr>
      <t xml:space="preserve">CONC-010-CGSAIT-2025: </t>
    </r>
    <r>
      <rPr>
        <sz val="10"/>
        <rFont val="Arial"/>
        <family val="2"/>
      </rPr>
      <t>REMODELACION BAÑOS DEL GIMNASIO DE USOS MULTIPLES EN LAS INSTALACIONES DEPORTIVAS DEL TECNOLOGICO DE LA UNIVERSIDAD DE GUADALAJARA.</t>
    </r>
  </si>
  <si>
    <r>
      <rPr>
        <b/>
        <sz val="10"/>
        <rFont val="Arial"/>
        <family val="2"/>
      </rPr>
      <t xml:space="preserve">CONC-011-CGSAIT-2025: </t>
    </r>
    <r>
      <rPr>
        <sz val="10"/>
        <rFont val="Arial"/>
        <family val="2"/>
      </rPr>
      <t>TRABAJOS DE PINTURA EN MUROS Y PISOS DEL GIMNASIO DE USOS MULTIPLES EN LAS INSTALACIONES DEPORTIVAS DEL TECNOLOGICO.</t>
    </r>
  </si>
  <si>
    <r>
      <rPr>
        <b/>
        <sz val="10"/>
        <rFont val="Arial"/>
        <family val="2"/>
      </rPr>
      <t xml:space="preserve">CONC-012-CGSAIT-2025: </t>
    </r>
    <r>
      <rPr>
        <sz val="10"/>
        <rFont val="Arial"/>
        <family val="2"/>
      </rPr>
      <t>CUBIERTA DE LAMINAS TRANSLUCIDAS DEL GIMNASIO DE USOS MULTIPLES EN LAS INSTALACIONES DEPORTIVAS DEL TECNOLOGICO.</t>
    </r>
  </si>
  <si>
    <r>
      <rPr>
        <b/>
        <sz val="10"/>
        <rFont val="Arial"/>
        <family val="2"/>
      </rPr>
      <t>CONC-013-CGSAIT-2025:</t>
    </r>
    <r>
      <rPr>
        <sz val="10"/>
        <rFont val="Arial"/>
        <family val="2"/>
      </rPr>
      <t xml:space="preserve"> REMODELACIÓN DE ESCALERAS DE INGRESO, BODEGAS DE FISIOTERAPIA Y DEMOLICIONES EN LA ALBERCA OLIMPICA EN LAS INSTALACIONES DEPORTIVAS DEL TECNOLÓGICO.</t>
    </r>
  </si>
  <si>
    <r>
      <rPr>
        <b/>
        <sz val="10"/>
        <rFont val="Arial"/>
        <family val="2"/>
      </rPr>
      <t xml:space="preserve">CONC-014-CGSAIT-2025: </t>
    </r>
    <r>
      <rPr>
        <sz val="10"/>
        <rFont val="Arial"/>
        <family val="2"/>
      </rPr>
      <t>REHABILITACIÓN DE OFICINAS DE REHABILITACIÓN Y TERAPIA FÍSICA EN LAS INSTALACIONES DEPORTIVAS DEL TECNOLÓLIGO.</t>
    </r>
  </si>
  <si>
    <r>
      <rPr>
        <b/>
        <sz val="10"/>
        <rFont val="Arial"/>
        <family val="2"/>
      </rPr>
      <t xml:space="preserve">CONC-015-CGSAIT-2025: </t>
    </r>
    <r>
      <rPr>
        <sz val="10"/>
        <rFont val="Arial"/>
        <family val="2"/>
      </rPr>
      <t>TRABAJOS DE REMODELACIÓN DE LA CASA DEL TEATRO UBICADA EN LA CALLE INDUSTRIA 223.</t>
    </r>
  </si>
  <si>
    <r>
      <rPr>
        <b/>
        <sz val="10"/>
        <rFont val="Arial"/>
        <family val="2"/>
      </rPr>
      <t xml:space="preserve">CONC-016-CGSAIT-2025: </t>
    </r>
    <r>
      <rPr>
        <sz val="10"/>
        <rFont val="Arial"/>
        <family val="2"/>
      </rPr>
      <t>IMPERMEABILIZACION DE LA CUBIERTA Y REPARACION DE HUMEDADES EN EL TEATRO VIVIAN BLUMENTHAL UBICADO EN LA CALLE TOMAS V. GOMEZ No. 123</t>
    </r>
  </si>
  <si>
    <r>
      <rPr>
        <b/>
        <sz val="10"/>
        <rFont val="Arial"/>
        <family val="2"/>
      </rPr>
      <t>CONC-017-CGSAIT-2025:</t>
    </r>
    <r>
      <rPr>
        <sz val="10"/>
        <rFont val="Arial"/>
        <family val="2"/>
      </rPr>
      <t xml:space="preserve"> ADECUACION ELECTRICA PARA ALIMENTACION A EQUIPOS DE AIRE ACONDICIONADO EN LA AMPLIACION DEL EDIFICIO DE ENSEÑANZA EN EL HOSPITAL CIVIL.</t>
    </r>
  </si>
  <si>
    <r>
      <rPr>
        <b/>
        <sz val="10"/>
        <rFont val="Arial"/>
        <family val="2"/>
      </rPr>
      <t>CONC-020-VAAD-2025:</t>
    </r>
    <r>
      <rPr>
        <sz val="10"/>
        <rFont val="Arial"/>
        <family val="2"/>
      </rPr>
      <t xml:space="preserve"> OBRA CIVIL DE INGRESOS A LAS INSTALACIONES DEPORTIVAS DEL TECNOLOGICO DE LA UNIVERSIDAD DE GUADALAJARA.</t>
    </r>
  </si>
  <si>
    <r>
      <rPr>
        <b/>
        <sz val="10"/>
        <rFont val="Arial"/>
        <family val="2"/>
      </rPr>
      <t xml:space="preserve">CONC-021-VAAD-2025: </t>
    </r>
    <r>
      <rPr>
        <sz val="10"/>
        <rFont val="Arial"/>
        <family val="2"/>
      </rPr>
      <t>IMPERMEABILIZACION DE LA AZOTEA DEL EDIFICIO DE RESIDENTES EN EL HOSPITAL CIVIL  "FRAY ANTONIO ALCALDE".</t>
    </r>
  </si>
  <si>
    <r>
      <rPr>
        <b/>
        <sz val="10"/>
        <rFont val="Arial"/>
        <family val="2"/>
      </rPr>
      <t xml:space="preserve">CONC-022-VAAD-2025: </t>
    </r>
    <r>
      <rPr>
        <sz val="10"/>
        <rFont val="Arial"/>
        <family val="2"/>
      </rPr>
      <t>TRABAJOS PARA ADECUACION DE ESPACIOS PARA LA INSTALACION DE AULAS PREFABRICADAS EN EL CENTRO UNIVERSITARIO DE TLAQUEPAQUE.</t>
    </r>
  </si>
  <si>
    <r>
      <rPr>
        <b/>
        <sz val="10"/>
        <rFont val="Arial"/>
        <family val="2"/>
      </rPr>
      <t>CONC-023-VAAD-2025:</t>
    </r>
    <r>
      <rPr>
        <sz val="10"/>
        <rFont val="Arial"/>
        <family val="2"/>
      </rPr>
      <t xml:space="preserve"> CAMBIO DE ACOMETIDA, MEDIA TENSIÓN, SUBESTACIÓN Y ALIMENTACIÓN EN BAJA TENSIÓN GENERAL PARA AMPLIACIÓN EN EL EDIFICIO DE LA FEU.</t>
    </r>
  </si>
  <si>
    <r>
      <rPr>
        <b/>
        <sz val="10"/>
        <rFont val="Arial"/>
        <family val="2"/>
      </rPr>
      <t xml:space="preserve">CONC-024-VAAD-2025: </t>
    </r>
    <r>
      <rPr>
        <sz val="10"/>
        <rFont val="Arial"/>
        <family val="2"/>
      </rPr>
      <t>TRABAJOS COMPLEMENTAROS PARA TEMINACION EN EL CENTRO DE ANALISIS DE DATOS Y SUPERCOMPTO "CADS".</t>
    </r>
  </si>
  <si>
    <r>
      <rPr>
        <b/>
        <sz val="10"/>
        <rFont val="Arial"/>
        <family val="2"/>
      </rPr>
      <t xml:space="preserve">CONC-025-VAAD-2025: </t>
    </r>
    <r>
      <rPr>
        <sz val="10"/>
        <rFont val="Arial"/>
        <family val="2"/>
      </rPr>
      <t>TRABAJOS COMPLEMENTARIOS EN 2 CANCHAS DE USOS MULTIPLE DEL CU TLAQUEPAQUE.</t>
    </r>
  </si>
  <si>
    <r>
      <rPr>
        <b/>
        <sz val="10"/>
        <rFont val="Arial"/>
        <family val="2"/>
      </rPr>
      <t>CONC-026-VAAD-2025:</t>
    </r>
    <r>
      <rPr>
        <sz val="10"/>
        <rFont val="Arial"/>
        <family val="2"/>
      </rPr>
      <t xml:space="preserve"> TRABAJOS COMPLEMENTAROS PARA LA PRIMERA ETAPA DE LA CONSTRUCCIÓN DEL EDIFICIO DE RESIDENTES DEL HOSPITAL CIVIL.</t>
    </r>
  </si>
  <si>
    <r>
      <rPr>
        <b/>
        <sz val="10"/>
        <rFont val="Arial"/>
        <family val="2"/>
      </rPr>
      <t>CONC-027-VAAD-2025:</t>
    </r>
    <r>
      <rPr>
        <sz val="10"/>
        <rFont val="Arial"/>
        <family val="2"/>
      </rPr>
      <t xml:space="preserve"> ADECUACIONES EN CASA ANÍBAL #132, DEL INSTITUTO DE INVESTIGACIONES EN INNOVACIÓN Y GOBERNANZA DE LA UNIVERSIDAD DE GUADALAJARA.</t>
    </r>
  </si>
  <si>
    <r>
      <rPr>
        <b/>
        <sz val="10"/>
        <rFont val="Arial"/>
        <family val="2"/>
      </rPr>
      <t xml:space="preserve">CONC-028-VAAD-2025: </t>
    </r>
    <r>
      <rPr>
        <sz val="10"/>
        <rFont val="Arial"/>
        <family val="2"/>
      </rPr>
      <t>CONSTRUCCION DE NUEVA RED SANITARIA CON BIODIGESTOR PARA SERVICIOS DE CABAÑAS Y AREAS ADMINISTRATIVAS EN EL RANCHO LA COFRADIA.</t>
    </r>
  </si>
  <si>
    <r>
      <rPr>
        <b/>
        <sz val="10"/>
        <rFont val="Arial"/>
        <family val="2"/>
      </rPr>
      <t xml:space="preserve">CONC-029-VAAD-2025: </t>
    </r>
    <r>
      <rPr>
        <sz val="10"/>
        <rFont val="Arial"/>
        <family val="2"/>
      </rPr>
      <t>PRIMERA ETAPA AMPLIACION DE ARCHIVO GENERAL DE FINANZAS EN BELENES.</t>
    </r>
  </si>
  <si>
    <r>
      <rPr>
        <b/>
        <sz val="10"/>
        <rFont val="Arial"/>
        <family val="2"/>
      </rPr>
      <t xml:space="preserve">CONC-030-VAAD-2025: </t>
    </r>
    <r>
      <rPr>
        <sz val="10"/>
        <rFont val="Arial"/>
        <family val="2"/>
      </rPr>
      <t>TERMINACION DE LOS ANDADORES (ENTRE OASIS A EDIFICIOS C-D) EN EL CUTLAJOMULCO.</t>
    </r>
  </si>
  <si>
    <r>
      <rPr>
        <b/>
        <sz val="10"/>
        <rFont val="Arial"/>
        <family val="2"/>
      </rPr>
      <t>CONC-032-VAAD-2025:</t>
    </r>
    <r>
      <rPr>
        <sz val="10"/>
        <rFont val="Arial"/>
        <family val="2"/>
      </rPr>
      <t xml:space="preserve"> REHABILITACION DE MUROS Y PISO DE LA FOSA DE CLAVADOS EN LA ALBERCA OLIMPICA EN LAS INSTALACIONES DEPORTIVAS DEL TECNOLOGICO DE LA UNIVERSIDAD DE GUADALAJARA.</t>
    </r>
  </si>
  <si>
    <r>
      <rPr>
        <b/>
        <sz val="10"/>
        <rFont val="Arial"/>
        <family val="2"/>
      </rPr>
      <t>CONC-033-VAAD-2025:</t>
    </r>
    <r>
      <rPr>
        <sz val="10"/>
        <rFont val="Arial"/>
        <family val="2"/>
      </rPr>
      <t xml:space="preserve"> CONCLUSION DEL CAMINAMIENTO QUE CONECTA LOS EDIFICIOS A  Y B CON EL RETO DEL COMPLEJO DE EDIFICIO EN EL CENTRO UNIVERSITARIO DE TLAJOMULCO.</t>
    </r>
  </si>
  <si>
    <r>
      <rPr>
        <b/>
        <sz val="10"/>
        <rFont val="Arial"/>
        <family val="2"/>
      </rPr>
      <t>CONC-034-VAAD-2025:</t>
    </r>
    <r>
      <rPr>
        <sz val="10"/>
        <rFont val="Arial"/>
        <family val="2"/>
      </rPr>
      <t xml:space="preserve"> TERMINACON DE DREPARACION DE MOCHETAS EN FACHADA SUR EN EL EDIFICIO DE LA RECTORIA GENERAL.</t>
    </r>
  </si>
  <si>
    <r>
      <rPr>
        <b/>
        <sz val="10"/>
        <rFont val="Arial"/>
        <family val="2"/>
      </rPr>
      <t>CONC-035-VAAD-2025:</t>
    </r>
    <r>
      <rPr>
        <sz val="10"/>
        <rFont val="Arial"/>
        <family val="2"/>
      </rPr>
      <t xml:space="preserve"> TRABAJOS PARA LA ADECUACION DE INMUEBLES PARA LA NUEVA SEDEDE INMUEBLE PARA LA NUEVA SEDE DE PROULEX EN PUERTO VALLARTA.</t>
    </r>
  </si>
  <si>
    <r>
      <rPr>
        <b/>
        <sz val="10"/>
        <rFont val="Arial"/>
        <family val="2"/>
      </rPr>
      <t>CONC-036-VAAD-2025:</t>
    </r>
    <r>
      <rPr>
        <sz val="10"/>
        <rFont val="Arial"/>
        <family val="2"/>
      </rPr>
      <t xml:space="preserve"> TRABAJOS DE LIMPIEZA  Y PINTURA EN FACHADAS DEL COLISEO OLIMPICO DE LAS INSTALACIONES DEL TECNOLOGICO.</t>
    </r>
  </si>
  <si>
    <r>
      <rPr>
        <b/>
        <sz val="10"/>
        <rFont val="Arial"/>
        <family val="2"/>
      </rPr>
      <t>CONC-037-VAAD-2025:</t>
    </r>
    <r>
      <rPr>
        <sz val="10"/>
        <rFont val="Arial"/>
        <family val="2"/>
      </rPr>
      <t xml:space="preserve"> DESBASTE Y SELLADO DE MUROS DE. COLISEO OLIMPICO EN LAS INSTALACIONES DEPORTIVAS DEL TECNOLOGICO.</t>
    </r>
  </si>
  <si>
    <r>
      <rPr>
        <b/>
        <sz val="10"/>
        <rFont val="Arial"/>
        <family val="2"/>
      </rPr>
      <t>CONC-038-VAAD-2025:</t>
    </r>
    <r>
      <rPr>
        <sz val="10"/>
        <rFont val="Arial"/>
        <family val="2"/>
      </rPr>
      <t xml:space="preserve"> PINTURA EPOXICA EN HUELLA DE GRADAS, REFUERZO EN ALCLAJE DE GRADAS Y RAMPADE ESCALERA HACIA EL SOTANO EN EL GIMNASIO DE USOS MULTIPLES EN LAS INSTALACIONES DEPORTIVAS DEL TECNOLOGICO.</t>
    </r>
  </si>
  <si>
    <r>
      <rPr>
        <b/>
        <sz val="10"/>
        <rFont val="Arial"/>
        <family val="2"/>
      </rPr>
      <t xml:space="preserve">CONC-039-VAAD-2025: </t>
    </r>
    <r>
      <rPr>
        <sz val="10"/>
        <rFont val="Arial"/>
        <family val="2"/>
      </rPr>
      <t>REHABILITACIÓN DE BAÑOS PÚBLICOS GENERAL DEL COLISEO OLÍMPICO EN LAS INSTALACIONES DEPORTIVAS DEL TECNOLÓGICO.</t>
    </r>
  </si>
  <si>
    <r>
      <rPr>
        <b/>
        <sz val="10"/>
        <rFont val="Arial"/>
        <family val="2"/>
      </rPr>
      <t>CONC-040-VAAD-2025:</t>
    </r>
    <r>
      <rPr>
        <sz val="10"/>
        <rFont val="Arial"/>
        <family val="2"/>
      </rPr>
      <t xml:space="preserve"> REHABILITACION DE VESTIDORES DEL COLISEO OLIMPOICO EN LAS INSTALACIONES DEPORTIVAS DEL TECNOLOGICO.</t>
    </r>
  </si>
  <si>
    <r>
      <rPr>
        <b/>
        <sz val="10"/>
        <rFont val="Arial"/>
        <family val="2"/>
      </rPr>
      <t>CONC-041-VAAD-2025:</t>
    </r>
    <r>
      <rPr>
        <sz val="10"/>
        <rFont val="Arial"/>
        <family val="2"/>
      </rPr>
      <t xml:space="preserve"> REHABILITACION DE LA CARPETA ASFALTICA EN EL ESTACIONAMIENTO DEL AUDITORIO TEMEX ZONA DISCAPACITADOS.</t>
    </r>
  </si>
  <si>
    <r>
      <rPr>
        <b/>
        <sz val="10"/>
        <rFont val="Arial"/>
        <family val="2"/>
      </rPr>
      <t>CONC-042-VAAD-2025:</t>
    </r>
    <r>
      <rPr>
        <sz val="10"/>
        <rFont val="Arial"/>
        <family val="2"/>
      </rPr>
      <t xml:space="preserve"> ADECUACIONES ELECTRICAS Y TRABAJO DIVERSOS EN CASA ANIBAL #132.</t>
    </r>
  </si>
  <si>
    <r>
      <rPr>
        <b/>
        <sz val="10"/>
        <rFont val="Arial"/>
        <family val="2"/>
      </rPr>
      <t>CONC-043-VAAD-2025:</t>
    </r>
    <r>
      <rPr>
        <sz val="10"/>
        <rFont val="Arial"/>
        <family val="2"/>
      </rPr>
      <t xml:space="preserve"> REHABILITACION DE MUROS Y PISO DE LA ALBERCA OLIMPICA EN LAS INSTALACIONES DEPORTIVAS DEL TECNOLOGICO DE LA UNIVERSIDA DE GUADALAJARA.</t>
    </r>
  </si>
  <si>
    <r>
      <rPr>
        <b/>
        <sz val="10"/>
        <rFont val="Arial"/>
        <family val="2"/>
      </rPr>
      <t>CONC-044-VAAD-2025:</t>
    </r>
    <r>
      <rPr>
        <sz val="10"/>
        <rFont val="Arial"/>
        <family val="2"/>
      </rPr>
      <t xml:space="preserve"> REHABILITACION DE PISTA DE TROTE Y CERCACEL EN UNIDAD DEPORTIVA, CERCACEL PERMIETRAL DE PARADA SITREN A ESTACIONAMIENTO DE ESTUDICANTES CUCBA.</t>
    </r>
  </si>
  <si>
    <r>
      <rPr>
        <b/>
        <sz val="10"/>
        <rFont val="Arial"/>
        <family val="2"/>
      </rPr>
      <t>CONC-045-VAAD-2025:</t>
    </r>
    <r>
      <rPr>
        <sz val="10"/>
        <rFont val="Arial"/>
        <family val="2"/>
      </rPr>
      <t xml:space="preserve"> IMPERMEABILIZACION Y MANTENIMIENTO EN BAJANTES PLUVIALES EN EL CUCSH.</t>
    </r>
  </si>
  <si>
    <r>
      <rPr>
        <b/>
        <sz val="10"/>
        <rFont val="Arial"/>
        <family val="2"/>
      </rPr>
      <t xml:space="preserve">CONC-046-VAAD-2025: </t>
    </r>
    <r>
      <rPr>
        <sz val="10"/>
        <rFont val="Arial"/>
        <family val="2"/>
      </rPr>
      <t>CONSTRUCCION DEL EDIFICIO DE AULAS "A" EN CU TLAQUEPAQUE, ESTRUCTURA.</t>
    </r>
  </si>
  <si>
    <r>
      <rPr>
        <b/>
        <sz val="10"/>
        <rFont val="Arial"/>
        <family val="2"/>
      </rPr>
      <t>CONC-047-VAAD-2025:</t>
    </r>
    <r>
      <rPr>
        <sz val="10"/>
        <rFont val="Arial"/>
        <family val="2"/>
      </rPr>
      <t xml:space="preserve"> CONTINUACION DE ESTRUCTURA DEL EDIFICIO DE AULAS "B" CENTRO UNIVERSITARIO DE TLAQUEPAQUE JALISCO.</t>
    </r>
  </si>
  <si>
    <r>
      <rPr>
        <b/>
        <sz val="10"/>
        <rFont val="Arial"/>
        <family val="2"/>
      </rPr>
      <t xml:space="preserve">CONC-048-VAAD-2025: </t>
    </r>
    <r>
      <rPr>
        <sz val="10"/>
        <rFont val="Arial"/>
        <family val="2"/>
      </rPr>
      <t>CONSTRUCCION DE CAMARA DE RECUPERACION EN ALBERCA OLIMPOICA Y FOSA DE CLAVADOS EN LAS INSTALACIONES DEPORTIVAS DEL TECNOLOGICO.</t>
    </r>
  </si>
  <si>
    <r>
      <rPr>
        <b/>
        <sz val="10"/>
        <rFont val="Arial"/>
        <family val="2"/>
      </rPr>
      <t>CONC-049-VAAD-2025:</t>
    </r>
    <r>
      <rPr>
        <sz val="10"/>
        <rFont val="Arial"/>
        <family val="2"/>
      </rPr>
      <t xml:space="preserve"> ADECUACIÓN DE ACOMETIDA ELÉCTRICA DE MEDIA TENSIÓN PARA LA BIBLIOTECA PÚBLICA DEL ESTADO DE JALISCO "JUAN JOSÉ ARREOLA" DEL CENTRO CULTURAL UNIVERSITARIO DE LA UNIVERSIDAD DE GUADALAJARA.</t>
    </r>
  </si>
  <si>
    <r>
      <rPr>
        <b/>
        <sz val="10"/>
        <rFont val="Arial"/>
        <family val="2"/>
      </rPr>
      <t>CONC-050-VAAD-2025:</t>
    </r>
    <r>
      <rPr>
        <sz val="10"/>
        <rFont val="Arial"/>
        <family val="2"/>
      </rPr>
      <t xml:space="preserve"> REHABILITACIÓN DE BAÑOS EN EL CENTRO UNIVERSITARIO DE CIENCIAS BIOLÓGICAS Y AGROPECUARIAS.</t>
    </r>
  </si>
  <si>
    <r>
      <rPr>
        <b/>
        <sz val="10"/>
        <rFont val="Arial"/>
        <family val="2"/>
      </rPr>
      <t>CONC-051-VAAD-2025:</t>
    </r>
    <r>
      <rPr>
        <sz val="10"/>
        <rFont val="Arial"/>
        <family val="2"/>
      </rPr>
      <t xml:space="preserve"> ADECUACIÓN Y MANTENIMIENTO DE LAS ÁREAS DE BEBIDAS Y ALIMENTOS DEL CENTRO CULTURAL UNIVERSITARIO DE LA UNIVERSIDAD DE GUADALAJARA.</t>
    </r>
  </si>
  <si>
    <r>
      <rPr>
        <b/>
        <sz val="10"/>
        <rFont val="Arial"/>
        <family val="2"/>
      </rPr>
      <t>CONC-052-VAAD-2025:</t>
    </r>
    <r>
      <rPr>
        <sz val="10"/>
        <rFont val="Arial"/>
        <family val="2"/>
      </rPr>
      <t xml:space="preserve"> REMODELACION DE OFICINAS, SANITARIOS E ILUMINACION ENLA COORDINACION GENERAL DE PLANEACION Y EVALUACION, UBICADA EN PEDRO MORENO 966.</t>
    </r>
  </si>
  <si>
    <r>
      <t>CONC-053-VAAD-2025:</t>
    </r>
    <r>
      <rPr>
        <sz val="10"/>
        <rFont val="Arial"/>
        <family val="2"/>
      </rPr>
      <t xml:space="preserve"> MANTENIMIENTO DE LA ILUMINACIÓN ARQUITECTÓNICA DE LA BIBLIOTECA IBEROAMERICANA "OCTAVIO PAZ".</t>
    </r>
  </si>
  <si>
    <r>
      <rPr>
        <b/>
        <sz val="10"/>
        <rFont val="Arial"/>
        <family val="2"/>
      </rPr>
      <t>CONC-054-VAAD-2025:</t>
    </r>
    <r>
      <rPr>
        <sz val="10"/>
        <rFont val="Arial"/>
        <family val="2"/>
      </rPr>
      <t xml:space="preserve"> TRABAJOS COMPLEMENTARIOS PARA LAS 6 AULAS PREFABRICADAS EN EL CENTRO UNIVERSITARIO DE TLAQUEPAQUE.</t>
    </r>
  </si>
  <si>
    <r>
      <rPr>
        <b/>
        <sz val="10"/>
        <rFont val="Arial"/>
        <family val="2"/>
      </rPr>
      <t>CONC-055-VAAD-2025:</t>
    </r>
    <r>
      <rPr>
        <sz val="10"/>
        <rFont val="Arial"/>
        <family val="2"/>
      </rPr>
      <t xml:space="preserve"> TRABAJOS DE REHABIITACION DE ESPACIOS EN AREAS EXTERIORES, ANDADORES Y CANCHAS DEL CU TLAQUEPAQUE.</t>
    </r>
  </si>
  <si>
    <r>
      <rPr>
        <b/>
        <sz val="10"/>
        <rFont val="Arial"/>
        <family val="2"/>
      </rPr>
      <t>CONC-056-VAAD-2025:</t>
    </r>
    <r>
      <rPr>
        <sz val="10"/>
        <rFont val="Arial"/>
        <family val="2"/>
      </rPr>
      <t xml:space="preserve"> SEGUNDA ETAPA DE CONSTRUCCIÓN DE CUBIERTA ESTRUCTURAL PARA LA CANCHA DE USOS MULTIPLES Y CUBIERTA PARA EL ESTACIONAMIENTO EXISTENTE EN LA ESC. PREPARATORIA #11 DE LA UDEG.</t>
    </r>
  </si>
  <si>
    <r>
      <rPr>
        <b/>
        <sz val="10"/>
        <rFont val="Arial"/>
        <family val="2"/>
      </rPr>
      <t>CON-057-VAAD-2025:</t>
    </r>
    <r>
      <rPr>
        <sz val="10"/>
        <rFont val="Arial"/>
        <family val="2"/>
      </rPr>
      <t xml:space="preserve"> MANTENIMIENTO Y EQUIPAMIENTO DE INFRAESTRUCTURA EN CASA ZUNO DE LA UNIVERSIDAD DE GUADALAJARA.</t>
    </r>
  </si>
  <si>
    <r>
      <rPr>
        <b/>
        <sz val="10"/>
        <rFont val="Arial"/>
        <family val="2"/>
      </rPr>
      <t xml:space="preserve">CON-059-VAAD-2025: </t>
    </r>
    <r>
      <rPr>
        <sz val="10"/>
        <rFont val="Arial"/>
        <family val="2"/>
      </rPr>
      <t>PRIMERA ETAPA DE LA ACOMETIDA, SUBESTACIO, DISTRIBUCION EN BAJA TENSION Y SERVICIOS EN LA FINCA HIDALGO 935 DE LA COORDINACION DE BIBLIOTECAS.</t>
    </r>
  </si>
  <si>
    <r>
      <rPr>
        <b/>
        <sz val="10"/>
        <rFont val="Arial"/>
        <family val="2"/>
      </rPr>
      <t xml:space="preserve">CONC-060-VAAD-2025: </t>
    </r>
    <r>
      <rPr>
        <sz val="10"/>
        <rFont val="Arial"/>
        <family val="2"/>
      </rPr>
      <t>CONSTRUCCIÓN DE TERCERA ETAPA  DE ACABADOS E INSTALACIONES DEL AUDITORIO DEL MUSEO DE CIENCIAS AMBIENTALES DEL CENTRO CULTURAL UNIVERSOITARIO DE LA UNIVERSIDAD DE GUADALAJARA.</t>
    </r>
  </si>
  <si>
    <r>
      <rPr>
        <b/>
        <sz val="10"/>
        <rFont val="Arial"/>
        <family val="2"/>
      </rPr>
      <t>CONC-062-VAAD-2025:</t>
    </r>
    <r>
      <rPr>
        <sz val="10"/>
        <rFont val="Arial"/>
        <family val="2"/>
      </rPr>
      <t xml:space="preserve"> INSTALACIÓN DEL SISTEMA CONTRA INCENDIOS EN EL PABELLÓN DEL CENTRO CULTURAL UNIVERSITARIO DE LA UNIVERSIDAD DE GUADALAJARA.</t>
    </r>
  </si>
  <si>
    <r>
      <rPr>
        <b/>
        <sz val="10"/>
        <rFont val="Arial"/>
        <family val="2"/>
      </rPr>
      <t>CONC-063-VAAD-CCU-2025:</t>
    </r>
    <r>
      <rPr>
        <sz val="10"/>
        <rFont val="Arial"/>
        <family val="2"/>
      </rPr>
      <t xml:space="preserve"> CONSTRUCCIÓN DE LA SEGUNDA ETAPA  DEL MODULO DE SERVICIOS GENERALES, CASETAS DE CONTROL DE ACCESO Y ÁREAS EXTERIORES DEL CENTRO CULTURAL UNIVERSITARIO DE LA UNIVERSIDAD DE GUADALAJARA.</t>
    </r>
  </si>
  <si>
    <r>
      <rPr>
        <b/>
        <sz val="10"/>
        <rFont val="Arial"/>
        <family val="2"/>
      </rPr>
      <t>CONC-064-VAAD-2025:</t>
    </r>
    <r>
      <rPr>
        <sz val="10"/>
        <rFont val="Arial"/>
        <family val="2"/>
      </rPr>
      <t xml:space="preserve"> REPARACIÓN DE FACHADA LÓPEZ COTILLA E ILUMINAICÓN ARQUITECTÓNICA DEL MUSEO DE LAS ARTES.</t>
    </r>
  </si>
  <si>
    <r>
      <rPr>
        <b/>
        <sz val="10"/>
        <rFont val="Arial"/>
        <family val="2"/>
      </rPr>
      <t>CON-065-VAAD-2025:</t>
    </r>
    <r>
      <rPr>
        <sz val="10"/>
        <rFont val="Arial"/>
        <family val="2"/>
      </rPr>
      <t xml:space="preserve"> ADECUACION DE BAÑOS Y AREAS GENERALES DE ARCHIVO EN GENERAL EN PEDRO MORENO 980.</t>
    </r>
  </si>
  <si>
    <r>
      <rPr>
        <b/>
        <sz val="10"/>
        <rFont val="Arial"/>
        <family val="2"/>
      </rPr>
      <t>CON-066-VAAD-CCU-2025:</t>
    </r>
    <r>
      <rPr>
        <sz val="10"/>
        <rFont val="Arial"/>
        <family val="2"/>
      </rPr>
      <t xml:space="preserve"> CONSTRUCCIÓN DE TERCERA ETAPA  DE LAMBRINES EN EL MUSEO DE CIENCIAS AMBIENTALES DEL CENTRO CULTURAL UNIVERSITARIO DE LA UNIVERSIDAD DE GUADALAJARA.</t>
    </r>
  </si>
  <si>
    <r>
      <rPr>
        <b/>
        <sz val="10"/>
        <rFont val="Arial"/>
        <family val="2"/>
      </rPr>
      <t>INV-001-CGSAIT-2025:</t>
    </r>
    <r>
      <rPr>
        <sz val="10"/>
        <rFont val="Arial"/>
        <family val="2"/>
      </rPr>
      <t xml:space="preserve"> ADECUACION DE AULA PARA TALLER DE ROBÓTICA EN LA PREPARATORIA REGIONAL DE CIHUATLÁN.</t>
    </r>
  </si>
  <si>
    <r>
      <rPr>
        <b/>
        <sz val="10"/>
        <rFont val="Arial"/>
        <family val="2"/>
      </rPr>
      <t>INV-002-CGSAIT-2025:</t>
    </r>
    <r>
      <rPr>
        <sz val="10"/>
        <rFont val="Arial"/>
        <family val="2"/>
      </rPr>
      <t xml:space="preserve"> REHABILITACIÓN DE BAÑOS, AREA MÉDICA, MURO CANCHA FURBOL RAPIDO E INGRESO A GIMANSIO DE USOS MULTIPLES EN LAS INSTALACIONES DEPORTIVAS DEL TECNOLÓGICO.</t>
    </r>
  </si>
  <si>
    <r>
      <rPr>
        <b/>
        <sz val="10"/>
        <rFont val="Arial"/>
        <family val="2"/>
      </rPr>
      <t>INV-003-CGSAIT-2025:</t>
    </r>
    <r>
      <rPr>
        <sz val="10"/>
        <rFont val="Arial"/>
        <family val="2"/>
      </rPr>
      <t xml:space="preserve"> RETIRO DE PINTURA DE ESMALTE DE MUROS EN ALBERCA OLIMPICA EN LAS INSTALACIONES DEPORTIVAS DEL TECNOLOGICO.</t>
    </r>
  </si>
  <si>
    <r>
      <rPr>
        <b/>
        <sz val="10"/>
        <rFont val="Arial"/>
        <family val="2"/>
      </rPr>
      <t xml:space="preserve">INV-004-CGSAIT-2025: </t>
    </r>
    <r>
      <rPr>
        <sz val="10"/>
        <rFont val="Arial"/>
        <family val="2"/>
      </rPr>
      <t>TRABAJOS EN EL ESCENARIO DEL AUDITORIO DE LA ESCUELA PREPARATORIA No. 7.</t>
    </r>
  </si>
  <si>
    <r>
      <rPr>
        <b/>
        <sz val="10"/>
        <rFont val="Arial"/>
        <family val="2"/>
      </rPr>
      <t>INV-005-CGSAIT-2025:</t>
    </r>
    <r>
      <rPr>
        <sz val="10"/>
        <rFont val="Arial"/>
        <family val="2"/>
      </rPr>
      <t xml:space="preserve"> REHABILITACIÓN DE TUBERIA PLUVIAL DE BAJANTES DEL GIMNASIO DE USOS MULTIPLES EN LAS INSTALACIONES DEPORTIVAS DEL TECNOLÓGICO.</t>
    </r>
  </si>
  <si>
    <r>
      <rPr>
        <b/>
        <sz val="10"/>
        <rFont val="Arial"/>
        <family val="2"/>
      </rPr>
      <t>INV-006-CGSAIT-2025:</t>
    </r>
    <r>
      <rPr>
        <sz val="10"/>
        <rFont val="Arial"/>
        <family val="2"/>
      </rPr>
      <t xml:space="preserve"> REHABILITACIÓN DE LINEAS HIDRAÚLICAS  DE RIEGO EN ÁREA DE CANCHAS DE BASQUETBOL EN LAS INSTALACIONES DEPORTIVAS DEL TECNOLÓGICO.</t>
    </r>
  </si>
  <si>
    <r>
      <rPr>
        <b/>
        <sz val="10"/>
        <rFont val="Arial"/>
        <family val="2"/>
      </rPr>
      <t xml:space="preserve">INV-007-VAAD-2025: </t>
    </r>
    <r>
      <rPr>
        <sz val="10"/>
        <rFont val="Arial"/>
        <family val="2"/>
      </rPr>
      <t>REMODELACION DE OFICINA EN LA COORDINACION GENERAL DE TECNOLOGIAS DE LA ADMINISTRACION  EN PISO 2 DEL EDIFICIO DE LA RECTORIA GENERAL.</t>
    </r>
  </si>
  <si>
    <r>
      <rPr>
        <b/>
        <sz val="10"/>
        <rFont val="Arial"/>
        <family val="2"/>
      </rPr>
      <t>INV-009-VAAD-2025:</t>
    </r>
    <r>
      <rPr>
        <sz val="10"/>
        <rFont val="Arial"/>
        <family val="2"/>
      </rPr>
      <t xml:space="preserve"> SUBESTACIÓN ELÉCTRICA DE 225 KVA Y RED DE MEDIA TENSIÓN EN EL CUTLAQUEPAQUE.</t>
    </r>
  </si>
  <si>
    <r>
      <rPr>
        <b/>
        <sz val="10"/>
        <rFont val="Arial"/>
        <family val="2"/>
      </rPr>
      <t>INV-010-VAAD-2025:</t>
    </r>
    <r>
      <rPr>
        <sz val="10"/>
        <rFont val="Arial"/>
        <family val="2"/>
      </rPr>
      <t xml:space="preserve"> SEGUNDA ETAPA DE REMODELACIÓN DE LAS ÁREAS ADMINISTRATIVAS DEL CENTRO CULTURAL UNIVERSITARIO DE LA UNIVERSIDAD DE GUADALAJARA.</t>
    </r>
  </si>
  <si>
    <r>
      <rPr>
        <b/>
        <sz val="10"/>
        <rFont val="Arial"/>
        <family val="2"/>
      </rPr>
      <t>INV-011-VAAD-2025:</t>
    </r>
    <r>
      <rPr>
        <sz val="10"/>
        <rFont val="Arial"/>
        <family val="2"/>
      </rPr>
      <t xml:space="preserve"> OBRA CIVIL PARA EL ALUMBRADO DEL ANDADOR DEL CENTRO UNIVERSITARIO DE CIENCIAS BIOLÓGICAS Y AGROPECUARIAS (CUCBA) DE LA UNIVERSIDAD DE GUADALAJARA.</t>
    </r>
  </si>
  <si>
    <r>
      <rPr>
        <b/>
        <sz val="10"/>
        <rFont val="Arial"/>
        <family val="2"/>
      </rPr>
      <t>INV-012-VAAD-2025:</t>
    </r>
    <r>
      <rPr>
        <sz val="10"/>
        <rFont val="Arial"/>
        <family val="2"/>
      </rPr>
      <t xml:space="preserve"> CONSTRUCCION MALLA PERIMETRAL DEL CENTRO UNIVERSITARIO DE TLAQUEPAQUE.</t>
    </r>
  </si>
  <si>
    <r>
      <rPr>
        <b/>
        <sz val="10"/>
        <rFont val="Arial"/>
        <family val="2"/>
      </rPr>
      <t>INV-013-VAAD-2025:</t>
    </r>
    <r>
      <rPr>
        <sz val="10"/>
        <rFont val="Arial"/>
        <family val="2"/>
      </rPr>
      <t xml:space="preserve"> TRABAJOS COMPLEMENTARIOS EN LA SOBRECUBIERTA METALICA EN LA TECHUMBRE DEL GIMNASIO DE USOS MULTIPLES EN LAS INSTALACIONES DEPORTIVAS DEL TECNOLOGICO.</t>
    </r>
  </si>
  <si>
    <r>
      <rPr>
        <b/>
        <sz val="10"/>
        <rFont val="Arial"/>
        <family val="2"/>
      </rPr>
      <t>INV-014-VAAD-2025:</t>
    </r>
    <r>
      <rPr>
        <sz val="10"/>
        <rFont val="Arial"/>
        <family val="2"/>
      </rPr>
      <t xml:space="preserve"> SUMINISTRO Y COLOCACION DE PISO EN AULAS Y PASILLO EXTERIOR DEL MODULO M DEL CENTRO UNIVERSITARIO DE GUADALAJARA.</t>
    </r>
  </si>
  <si>
    <r>
      <rPr>
        <b/>
        <sz val="10"/>
        <rFont val="Arial"/>
        <family val="2"/>
      </rPr>
      <t xml:space="preserve">LI-006-VAAD-2025: </t>
    </r>
    <r>
      <rPr>
        <sz val="10"/>
        <rFont val="Arial"/>
        <family val="2"/>
      </rPr>
      <t>CONSTRUCCION DE LA SEGUNDA ETAPA DE LA FACHADA FLOTAD DEL MUSEO DE CIENCIAS AMBIENTALES DEL CENTRO CULTURAL UNIVERSITARIO DE LA UNIVERSIDAD DE GUADALAJARA.</t>
    </r>
  </si>
  <si>
    <r>
      <rPr>
        <b/>
        <sz val="10"/>
        <rFont val="Arial"/>
        <family val="2"/>
      </rPr>
      <t>LI-009-VAAD-2025:</t>
    </r>
    <r>
      <rPr>
        <sz val="10"/>
        <rFont val="Arial"/>
        <family val="2"/>
      </rPr>
      <t xml:space="preserve"> CONCLUSIÓN DEL EDIFICIO DE AULAS "C" EN EL CENTRO UNIVERSITARIO DE TLAJOMULCO.</t>
    </r>
  </si>
  <si>
    <r>
      <rPr>
        <b/>
        <sz val="10"/>
        <rFont val="Arial"/>
        <family val="2"/>
      </rPr>
      <t xml:space="preserve">LI-010-VAAD-2025: </t>
    </r>
    <r>
      <rPr>
        <sz val="10"/>
        <rFont val="Arial"/>
        <family val="2"/>
      </rPr>
      <t>CONCLUSION DEL EDIFICIO DE AULAS "D" EN EL CENTRO UNIVERSITARIO DE TLAJOMULCO.</t>
    </r>
  </si>
  <si>
    <r>
      <rPr>
        <b/>
        <sz val="10"/>
        <rFont val="Arial"/>
        <family val="2"/>
      </rPr>
      <t>LI-016-VAAD-2025:</t>
    </r>
    <r>
      <rPr>
        <sz val="10"/>
        <rFont val="Arial"/>
        <family val="2"/>
      </rPr>
      <t xml:space="preserve"> SEGUNDA ETAPA DE CONSTRUCCIÓN DEL EDIFICIO DE RESIDENTES EN EL HOSPITAL CIVIL.</t>
    </r>
  </si>
  <si>
    <r>
      <rPr>
        <b/>
        <sz val="10"/>
        <rFont val="Arial"/>
        <family val="2"/>
      </rPr>
      <t>LI-017-VAAD-2025:</t>
    </r>
    <r>
      <rPr>
        <sz val="10"/>
        <rFont val="Arial"/>
        <family val="2"/>
      </rPr>
      <t xml:space="preserve"> CONSTRUCCIÓN ALBERCA DE ENSEÑANZA INSTALACIONES DEPORTIVAS DEL TECNOLÓGICO.</t>
    </r>
  </si>
  <si>
    <r>
      <rPr>
        <b/>
        <sz val="10"/>
        <rFont val="Arial"/>
        <family val="2"/>
      </rPr>
      <t>LI-018-VAAD-2025:</t>
    </r>
    <r>
      <rPr>
        <sz val="10"/>
        <rFont val="Arial"/>
        <family val="2"/>
      </rPr>
      <t xml:space="preserve"> CONSTRUCCIÓN DE PRIMERA ETAPA  DEL EDIFIIO "F" EN CUTLAJOMULCO.</t>
    </r>
  </si>
  <si>
    <r>
      <rPr>
        <b/>
        <sz val="10"/>
        <rFont val="Arial"/>
        <family val="2"/>
      </rPr>
      <t xml:space="preserve">LI-019-VAAD-CCU-2025: </t>
    </r>
    <r>
      <rPr>
        <sz val="10"/>
        <rFont val="Arial"/>
        <family val="2"/>
      </rPr>
      <t>CONSTRUCCIÓN DE LA TERCERA ETAPA DE FACHADA FLOTADA DEL MUSEO DE CIENCIAS AMBIENTALES DEL CENTRO CULTURAL UNIVERSITARIO DE LA  UNIVERSIDAD DE GUADALAJARA.</t>
    </r>
  </si>
  <si>
    <r>
      <rPr>
        <b/>
        <sz val="10"/>
        <rFont val="Arial"/>
        <family val="2"/>
      </rPr>
      <t>LI-020-VAAD-CCU-2025:</t>
    </r>
    <r>
      <rPr>
        <sz val="10"/>
        <rFont val="Arial"/>
        <family val="2"/>
      </rPr>
      <t xml:space="preserve"> CONSTRUCCIÓN DE SEGUNDA ETAPA DE PAISAJISMO EN LA AZOTEA DEL MUSEO DE CIENCIAS AMBIENTALES DEL CENTRO CULTURAL UNIVERSITARIO DE LA  UNIVERSIDAD DE GUADALAJARA.</t>
    </r>
  </si>
  <si>
    <r>
      <rPr>
        <b/>
        <sz val="10"/>
        <rFont val="Arial"/>
        <family val="2"/>
      </rPr>
      <t>LI-021-VAAD-CCU-2025:</t>
    </r>
    <r>
      <rPr>
        <sz val="10"/>
        <rFont val="Arial"/>
        <family val="2"/>
      </rPr>
      <t xml:space="preserve"> CONSTRUCCIÓN DE SEGUNDA ETAPA DEL SISTEMA DE DETENCIÓN RED CONTRA INCENDIOS DEL MUSEO DE CIENCIAS AMBIENTALES DEL CENTRO CULTURAL UNIVERSITARIO DE LA  UNIVERSIDAD DE GUADALAJARA.</t>
    </r>
  </si>
  <si>
    <r>
      <rPr>
        <b/>
        <sz val="10"/>
        <rFont val="Arial"/>
        <family val="2"/>
      </rPr>
      <t>LI-022-VAAD-CCU-2025:</t>
    </r>
    <r>
      <rPr>
        <sz val="10"/>
        <rFont val="Arial"/>
        <family val="2"/>
      </rPr>
      <t xml:space="preserve"> CONSTRUCCIÓN DE CUARTA ETAPA DE LAMBRINES EN EL MUSEO DE CIENCIAS AMBIENTALES DEL CENTRO CULTURAL UNIVERSITARIO DE LA  UNIVERSIDAD DE GUADALAJARA.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</si>
</sst>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$&quot;#,##0.00"/>
    <numFmt numFmtId="165" formatCode="[$$-80A]#,##0.00"/>
    <numFmt numFmtId="166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justify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164" fontId="8" fillId="0" borderId="1" xfId="0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F7B5-1821-4AAC-92B4-6B89412DCE19}">
  <dimension ref="A1:I135"/>
  <sheetViews>
    <sheetView tabSelected="1" topLeftCell="A28" workbookViewId="0">
      <selection activeCell="H4" sqref="H4"/>
    </sheetView>
  </sheetViews>
  <sheetFormatPr baseColWidth="10" defaultRowHeight="15" x14ac:dyDescent="0.25"/>
  <cols>
    <col min="2" max="2" width="72.5703125" customWidth="1"/>
    <col min="3" max="3" width="22.140625" customWidth="1"/>
    <col min="4" max="4" width="33.5703125" customWidth="1"/>
    <col min="5" max="5" width="28.7109375" customWidth="1"/>
    <col min="7" max="7" width="13.7109375" customWidth="1"/>
    <col min="8" max="8" width="28.85546875" customWidth="1"/>
    <col min="9" max="9" width="19" customWidth="1"/>
  </cols>
  <sheetData>
    <row r="1" spans="1:9" ht="15.75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113.25" customHeight="1" x14ac:dyDescent="0.25">
      <c r="A2" s="4">
        <v>2025</v>
      </c>
      <c r="B2" s="5" t="s">
        <v>95</v>
      </c>
      <c r="C2" s="6" t="s">
        <v>9</v>
      </c>
      <c r="D2" s="7">
        <v>35380</v>
      </c>
      <c r="E2" s="7">
        <v>35380</v>
      </c>
      <c r="F2" s="8">
        <v>45341</v>
      </c>
      <c r="G2" s="9">
        <v>45717</v>
      </c>
      <c r="H2" s="10" t="s">
        <v>10</v>
      </c>
      <c r="I2" s="11" t="s">
        <v>11</v>
      </c>
    </row>
    <row r="3" spans="1:9" ht="63.75" x14ac:dyDescent="0.25">
      <c r="A3" s="4">
        <v>2025</v>
      </c>
      <c r="B3" s="5" t="s">
        <v>96</v>
      </c>
      <c r="C3" s="6" t="s">
        <v>9</v>
      </c>
      <c r="D3" s="7">
        <v>35380</v>
      </c>
      <c r="E3" s="7">
        <v>35380</v>
      </c>
      <c r="F3" s="8">
        <v>45707</v>
      </c>
      <c r="G3" s="9">
        <v>45717</v>
      </c>
      <c r="H3" s="10" t="s">
        <v>10</v>
      </c>
      <c r="I3" s="11" t="s">
        <v>11</v>
      </c>
    </row>
    <row r="4" spans="1:9" ht="76.5" x14ac:dyDescent="0.25">
      <c r="A4" s="4">
        <v>2025</v>
      </c>
      <c r="B4" s="5" t="s">
        <v>97</v>
      </c>
      <c r="C4" s="6" t="s">
        <v>9</v>
      </c>
      <c r="D4" s="12">
        <v>17980</v>
      </c>
      <c r="E4" s="7">
        <v>17980</v>
      </c>
      <c r="F4" s="8">
        <v>45707</v>
      </c>
      <c r="G4" s="9">
        <v>45717</v>
      </c>
      <c r="H4" s="10" t="s">
        <v>10</v>
      </c>
      <c r="I4" s="11" t="s">
        <v>11</v>
      </c>
    </row>
    <row r="5" spans="1:9" ht="38.25" x14ac:dyDescent="0.25">
      <c r="A5" s="4">
        <v>2025</v>
      </c>
      <c r="B5" s="5" t="s">
        <v>98</v>
      </c>
      <c r="C5" s="6" t="s">
        <v>12</v>
      </c>
      <c r="D5" s="13">
        <v>284650.52</v>
      </c>
      <c r="E5" s="7">
        <f>174689.76+103494.62</f>
        <v>278184.38</v>
      </c>
      <c r="F5" s="8">
        <v>45706</v>
      </c>
      <c r="G5" s="9">
        <v>45726</v>
      </c>
      <c r="H5" s="10" t="s">
        <v>13</v>
      </c>
      <c r="I5" s="11" t="s">
        <v>14</v>
      </c>
    </row>
    <row r="6" spans="1:9" ht="38.25" x14ac:dyDescent="0.25">
      <c r="A6" s="4">
        <v>2025</v>
      </c>
      <c r="B6" s="5" t="s">
        <v>99</v>
      </c>
      <c r="C6" s="6" t="s">
        <v>15</v>
      </c>
      <c r="D6" s="13">
        <v>297911.09999999998</v>
      </c>
      <c r="E6" s="7">
        <f>184333.58+113577.52</f>
        <v>297911.09999999998</v>
      </c>
      <c r="F6" s="8">
        <v>45706</v>
      </c>
      <c r="G6" s="9">
        <v>45764</v>
      </c>
      <c r="H6" s="10" t="s">
        <v>13</v>
      </c>
      <c r="I6" s="11" t="s">
        <v>14</v>
      </c>
    </row>
    <row r="7" spans="1:9" ht="38.25" x14ac:dyDescent="0.25">
      <c r="A7" s="4">
        <v>2025</v>
      </c>
      <c r="B7" s="5" t="s">
        <v>100</v>
      </c>
      <c r="C7" s="6" t="s">
        <v>15</v>
      </c>
      <c r="D7" s="13">
        <v>255397.2</v>
      </c>
      <c r="E7" s="13">
        <v>249286.18</v>
      </c>
      <c r="F7" s="8">
        <v>45706</v>
      </c>
      <c r="G7" s="9">
        <v>45735</v>
      </c>
      <c r="H7" s="10" t="s">
        <v>16</v>
      </c>
      <c r="I7" s="11" t="s">
        <v>14</v>
      </c>
    </row>
    <row r="8" spans="1:9" ht="25.5" x14ac:dyDescent="0.25">
      <c r="A8" s="4">
        <v>2025</v>
      </c>
      <c r="B8" s="5" t="s">
        <v>101</v>
      </c>
      <c r="C8" s="6" t="s">
        <v>12</v>
      </c>
      <c r="D8" s="13">
        <v>202872.39</v>
      </c>
      <c r="E8" s="12">
        <f>171283.94+17341.69</f>
        <v>188625.63</v>
      </c>
      <c r="F8" s="8">
        <v>45706</v>
      </c>
      <c r="G8" s="9">
        <v>45719</v>
      </c>
      <c r="H8" s="10" t="s">
        <v>13</v>
      </c>
      <c r="I8" s="11" t="s">
        <v>14</v>
      </c>
    </row>
    <row r="9" spans="1:9" ht="38.25" x14ac:dyDescent="0.25">
      <c r="A9" s="4">
        <v>2025</v>
      </c>
      <c r="B9" s="5" t="s">
        <v>102</v>
      </c>
      <c r="C9" s="6" t="s">
        <v>17</v>
      </c>
      <c r="D9" s="13">
        <v>4245.6000000000004</v>
      </c>
      <c r="E9" s="12">
        <v>4245.6000000000004</v>
      </c>
      <c r="F9" s="8">
        <v>45726</v>
      </c>
      <c r="G9" s="9">
        <v>45733</v>
      </c>
      <c r="H9" s="10" t="s">
        <v>18</v>
      </c>
      <c r="I9" s="11" t="s">
        <v>14</v>
      </c>
    </row>
    <row r="10" spans="1:9" ht="38.25" x14ac:dyDescent="0.25">
      <c r="A10" s="4">
        <v>2025</v>
      </c>
      <c r="B10" s="5" t="s">
        <v>103</v>
      </c>
      <c r="C10" s="6" t="s">
        <v>17</v>
      </c>
      <c r="D10" s="13">
        <v>38893.06</v>
      </c>
      <c r="E10" s="12">
        <v>36319.51</v>
      </c>
      <c r="F10" s="8">
        <v>45726</v>
      </c>
      <c r="G10" s="9">
        <v>45740</v>
      </c>
      <c r="H10" s="10" t="s">
        <v>19</v>
      </c>
      <c r="I10" s="11" t="s">
        <v>14</v>
      </c>
    </row>
    <row r="11" spans="1:9" ht="38.25" x14ac:dyDescent="0.25">
      <c r="A11" s="4">
        <v>2025</v>
      </c>
      <c r="B11" s="5" t="s">
        <v>104</v>
      </c>
      <c r="C11" s="6" t="s">
        <v>17</v>
      </c>
      <c r="D11" s="13">
        <v>7792.53</v>
      </c>
      <c r="E11" s="12">
        <v>7792.53</v>
      </c>
      <c r="F11" s="8">
        <v>45726</v>
      </c>
      <c r="G11" s="9">
        <v>45733</v>
      </c>
      <c r="H11" s="10" t="s">
        <v>19</v>
      </c>
      <c r="I11" s="11" t="s">
        <v>14</v>
      </c>
    </row>
    <row r="12" spans="1:9" ht="38.25" x14ac:dyDescent="0.25">
      <c r="A12" s="4">
        <v>2025</v>
      </c>
      <c r="B12" s="5" t="s">
        <v>105</v>
      </c>
      <c r="C12" s="6" t="s">
        <v>17</v>
      </c>
      <c r="D12" s="13">
        <v>14599.76</v>
      </c>
      <c r="E12" s="12">
        <v>14599.76</v>
      </c>
      <c r="F12" s="8">
        <v>45726</v>
      </c>
      <c r="G12" s="9">
        <v>45733</v>
      </c>
      <c r="H12" s="10" t="s">
        <v>13</v>
      </c>
      <c r="I12" s="11" t="s">
        <v>14</v>
      </c>
    </row>
    <row r="13" spans="1:9" ht="38.25" x14ac:dyDescent="0.25">
      <c r="A13" s="4">
        <v>2025</v>
      </c>
      <c r="B13" s="5" t="s">
        <v>106</v>
      </c>
      <c r="C13" s="6" t="s">
        <v>20</v>
      </c>
      <c r="D13" s="13">
        <v>197591.62</v>
      </c>
      <c r="E13" s="12">
        <f>197591.62</f>
        <v>197591.62</v>
      </c>
      <c r="F13" s="8">
        <v>45806</v>
      </c>
      <c r="G13" s="9">
        <v>45819</v>
      </c>
      <c r="H13" s="10" t="s">
        <v>21</v>
      </c>
      <c r="I13" s="11" t="s">
        <v>14</v>
      </c>
    </row>
    <row r="14" spans="1:9" ht="38.25" x14ac:dyDescent="0.25">
      <c r="A14" s="4">
        <v>2025</v>
      </c>
      <c r="B14" s="5" t="s">
        <v>107</v>
      </c>
      <c r="C14" s="6" t="s">
        <v>22</v>
      </c>
      <c r="D14" s="13">
        <v>52279.87</v>
      </c>
      <c r="E14" s="12">
        <f>52279.87</f>
        <v>52279.87</v>
      </c>
      <c r="F14" s="8">
        <v>45820</v>
      </c>
      <c r="G14" s="9">
        <v>45825</v>
      </c>
      <c r="H14" s="10" t="s">
        <v>19</v>
      </c>
      <c r="I14" s="11" t="s">
        <v>14</v>
      </c>
    </row>
    <row r="15" spans="1:9" ht="25.5" x14ac:dyDescent="0.25">
      <c r="A15" s="4">
        <v>2025</v>
      </c>
      <c r="B15" s="5" t="s">
        <v>108</v>
      </c>
      <c r="C15" s="6" t="s">
        <v>20</v>
      </c>
      <c r="D15" s="13">
        <v>31668</v>
      </c>
      <c r="E15" s="13">
        <v>31668</v>
      </c>
      <c r="F15" s="8">
        <v>45820</v>
      </c>
      <c r="G15" s="9">
        <v>45827</v>
      </c>
      <c r="H15" s="10" t="s">
        <v>19</v>
      </c>
      <c r="I15" s="11" t="s">
        <v>14</v>
      </c>
    </row>
    <row r="16" spans="1:9" ht="38.25" x14ac:dyDescent="0.25">
      <c r="A16" s="4">
        <v>2025</v>
      </c>
      <c r="B16" s="5" t="s">
        <v>109</v>
      </c>
      <c r="C16" s="6" t="s">
        <v>23</v>
      </c>
      <c r="D16" s="13">
        <v>66883.990000000005</v>
      </c>
      <c r="E16" s="13">
        <v>0</v>
      </c>
      <c r="F16" s="8">
        <v>45839</v>
      </c>
      <c r="G16" s="9">
        <v>45850</v>
      </c>
      <c r="H16" s="10" t="s">
        <v>24</v>
      </c>
      <c r="I16" s="11" t="s">
        <v>25</v>
      </c>
    </row>
    <row r="17" spans="1:9" ht="38.25" x14ac:dyDescent="0.25">
      <c r="A17" s="4">
        <v>2025</v>
      </c>
      <c r="B17" s="5" t="s">
        <v>110</v>
      </c>
      <c r="C17" s="6" t="s">
        <v>23</v>
      </c>
      <c r="D17" s="13">
        <v>141584.59</v>
      </c>
      <c r="E17" s="13">
        <v>0</v>
      </c>
      <c r="F17" s="8">
        <v>45839</v>
      </c>
      <c r="G17" s="9">
        <v>45854</v>
      </c>
      <c r="H17" s="10" t="s">
        <v>24</v>
      </c>
      <c r="I17" s="11" t="s">
        <v>25</v>
      </c>
    </row>
    <row r="18" spans="1:9" ht="38.25" x14ac:dyDescent="0.25">
      <c r="A18" s="4">
        <v>2025</v>
      </c>
      <c r="B18" s="5" t="s">
        <v>111</v>
      </c>
      <c r="C18" s="6" t="s">
        <v>23</v>
      </c>
      <c r="D18" s="13">
        <v>258498.69</v>
      </c>
      <c r="E18" s="13">
        <v>0</v>
      </c>
      <c r="F18" s="8">
        <v>45838</v>
      </c>
      <c r="G18" s="9"/>
      <c r="H18" s="10" t="s">
        <v>24</v>
      </c>
      <c r="I18" s="11" t="s">
        <v>25</v>
      </c>
    </row>
    <row r="19" spans="1:9" ht="51" x14ac:dyDescent="0.25">
      <c r="A19" s="4">
        <v>2025</v>
      </c>
      <c r="B19" s="5" t="s">
        <v>112</v>
      </c>
      <c r="C19" s="6" t="s">
        <v>26</v>
      </c>
      <c r="D19" s="13">
        <v>141584.59</v>
      </c>
      <c r="E19" s="13">
        <v>0</v>
      </c>
      <c r="F19" s="8">
        <v>45839</v>
      </c>
      <c r="G19" s="9">
        <v>45854</v>
      </c>
      <c r="H19" s="10" t="s">
        <v>24</v>
      </c>
      <c r="I19" s="11" t="s">
        <v>25</v>
      </c>
    </row>
    <row r="20" spans="1:9" ht="51" x14ac:dyDescent="0.25">
      <c r="A20" s="4">
        <v>2025</v>
      </c>
      <c r="B20" s="5" t="s">
        <v>113</v>
      </c>
      <c r="C20" s="6" t="s">
        <v>26</v>
      </c>
      <c r="D20" s="13">
        <v>138876.22</v>
      </c>
      <c r="E20" s="13">
        <v>0</v>
      </c>
      <c r="F20" s="8">
        <v>45839</v>
      </c>
      <c r="G20" s="9">
        <v>45844</v>
      </c>
      <c r="H20" s="10" t="s">
        <v>24</v>
      </c>
      <c r="I20" s="11" t="s">
        <v>25</v>
      </c>
    </row>
    <row r="21" spans="1:9" ht="51" x14ac:dyDescent="0.25">
      <c r="A21" s="4">
        <v>2025</v>
      </c>
      <c r="B21" s="5" t="s">
        <v>114</v>
      </c>
      <c r="C21" s="6" t="s">
        <v>26</v>
      </c>
      <c r="D21" s="13">
        <v>258498.69</v>
      </c>
      <c r="E21" s="13">
        <v>0</v>
      </c>
      <c r="F21" s="8">
        <v>45838</v>
      </c>
      <c r="G21" s="9">
        <v>45871</v>
      </c>
      <c r="H21" s="10" t="s">
        <v>24</v>
      </c>
      <c r="I21" s="11" t="s">
        <v>25</v>
      </c>
    </row>
    <row r="22" spans="1:9" ht="51" x14ac:dyDescent="0.25">
      <c r="A22" s="4">
        <v>2025</v>
      </c>
      <c r="B22" s="5" t="s">
        <v>115</v>
      </c>
      <c r="C22" s="6" t="s">
        <v>26</v>
      </c>
      <c r="D22" s="13">
        <v>145620.37</v>
      </c>
      <c r="E22" s="13">
        <v>0</v>
      </c>
      <c r="F22" s="8">
        <v>45839</v>
      </c>
      <c r="G22" s="9">
        <v>45852</v>
      </c>
      <c r="H22" s="10" t="s">
        <v>24</v>
      </c>
      <c r="I22" s="11" t="s">
        <v>25</v>
      </c>
    </row>
    <row r="23" spans="1:9" ht="38.25" x14ac:dyDescent="0.25">
      <c r="A23" s="4">
        <v>2025</v>
      </c>
      <c r="B23" s="5" t="s">
        <v>116</v>
      </c>
      <c r="C23" s="6" t="s">
        <v>27</v>
      </c>
      <c r="D23" s="13">
        <v>12307.48</v>
      </c>
      <c r="E23" s="13">
        <v>12307.48</v>
      </c>
      <c r="F23" s="8">
        <v>45839</v>
      </c>
      <c r="G23" s="9">
        <v>45841</v>
      </c>
      <c r="H23" s="10" t="s">
        <v>24</v>
      </c>
      <c r="I23" s="11" t="s">
        <v>14</v>
      </c>
    </row>
    <row r="24" spans="1:9" ht="38.25" x14ac:dyDescent="0.25">
      <c r="A24" s="4">
        <v>2025</v>
      </c>
      <c r="B24" s="5" t="s">
        <v>117</v>
      </c>
      <c r="C24" s="6" t="s">
        <v>27</v>
      </c>
      <c r="D24" s="13">
        <v>123001.62</v>
      </c>
      <c r="E24" s="13">
        <v>123001.62</v>
      </c>
      <c r="F24" s="8">
        <v>45839</v>
      </c>
      <c r="G24" s="9">
        <v>45850</v>
      </c>
      <c r="H24" s="10" t="s">
        <v>24</v>
      </c>
      <c r="I24" s="11" t="s">
        <v>14</v>
      </c>
    </row>
    <row r="25" spans="1:9" ht="38.25" x14ac:dyDescent="0.25">
      <c r="A25" s="4">
        <v>2025</v>
      </c>
      <c r="B25" s="5" t="s">
        <v>118</v>
      </c>
      <c r="C25" s="6" t="s">
        <v>27</v>
      </c>
      <c r="D25" s="13">
        <v>160430.54</v>
      </c>
      <c r="E25" s="13">
        <v>160430.54</v>
      </c>
      <c r="F25" s="8">
        <v>45838</v>
      </c>
      <c r="G25" s="9">
        <v>45851</v>
      </c>
      <c r="H25" s="10" t="s">
        <v>24</v>
      </c>
      <c r="I25" s="11" t="s">
        <v>14</v>
      </c>
    </row>
    <row r="26" spans="1:9" ht="38.25" x14ac:dyDescent="0.25">
      <c r="A26" s="4">
        <v>2025</v>
      </c>
      <c r="B26" s="5" t="s">
        <v>119</v>
      </c>
      <c r="C26" s="6" t="s">
        <v>27</v>
      </c>
      <c r="D26" s="13">
        <v>55915</v>
      </c>
      <c r="E26" s="13">
        <v>55915</v>
      </c>
      <c r="F26" s="8">
        <v>45839</v>
      </c>
      <c r="G26" s="9">
        <v>45842</v>
      </c>
      <c r="H26" s="10" t="s">
        <v>24</v>
      </c>
      <c r="I26" s="11" t="s">
        <v>14</v>
      </c>
    </row>
    <row r="27" spans="1:9" ht="25.5" x14ac:dyDescent="0.25">
      <c r="A27" s="4">
        <v>2025</v>
      </c>
      <c r="B27" s="5" t="s">
        <v>120</v>
      </c>
      <c r="C27" s="6" t="s">
        <v>27</v>
      </c>
      <c r="D27" s="13">
        <v>17849.849999999999</v>
      </c>
      <c r="E27" s="13">
        <v>17849.849999999999</v>
      </c>
      <c r="F27" s="8">
        <v>45839</v>
      </c>
      <c r="G27" s="9">
        <v>45842</v>
      </c>
      <c r="H27" s="10" t="s">
        <v>24</v>
      </c>
      <c r="I27" s="11" t="s">
        <v>14</v>
      </c>
    </row>
    <row r="28" spans="1:9" ht="38.25" x14ac:dyDescent="0.25">
      <c r="A28" s="4">
        <v>2025</v>
      </c>
      <c r="B28" s="5" t="s">
        <v>121</v>
      </c>
      <c r="C28" s="6" t="s">
        <v>27</v>
      </c>
      <c r="D28" s="13">
        <v>87607.84</v>
      </c>
      <c r="E28" s="13">
        <v>87607.84</v>
      </c>
      <c r="F28" s="8">
        <v>45839</v>
      </c>
      <c r="G28" s="9">
        <v>45843</v>
      </c>
      <c r="H28" s="10" t="s">
        <v>24</v>
      </c>
      <c r="I28" s="11" t="s">
        <v>14</v>
      </c>
    </row>
    <row r="29" spans="1:9" ht="38.25" x14ac:dyDescent="0.25">
      <c r="A29" s="4">
        <v>2025</v>
      </c>
      <c r="B29" s="5" t="s">
        <v>122</v>
      </c>
      <c r="C29" s="6" t="s">
        <v>27</v>
      </c>
      <c r="D29" s="13">
        <v>28884</v>
      </c>
      <c r="E29" s="13">
        <v>28884</v>
      </c>
      <c r="F29" s="8">
        <v>45839</v>
      </c>
      <c r="G29" s="9">
        <v>45841</v>
      </c>
      <c r="H29" s="10" t="s">
        <v>24</v>
      </c>
      <c r="I29" s="11" t="s">
        <v>14</v>
      </c>
    </row>
    <row r="30" spans="1:9" ht="38.25" x14ac:dyDescent="0.25">
      <c r="A30" s="4">
        <v>2025</v>
      </c>
      <c r="B30" s="5" t="s">
        <v>123</v>
      </c>
      <c r="C30" s="6" t="s">
        <v>27</v>
      </c>
      <c r="D30" s="13">
        <v>220132.94</v>
      </c>
      <c r="E30" s="13">
        <v>0</v>
      </c>
      <c r="F30" s="8">
        <v>45849</v>
      </c>
      <c r="G30" s="9">
        <v>45862</v>
      </c>
      <c r="H30" s="10" t="s">
        <v>24</v>
      </c>
      <c r="I30" s="11" t="s">
        <v>25</v>
      </c>
    </row>
    <row r="31" spans="1:9" ht="38.25" x14ac:dyDescent="0.25">
      <c r="A31" s="4">
        <v>2025</v>
      </c>
      <c r="B31" s="5" t="s">
        <v>124</v>
      </c>
      <c r="C31" s="6" t="s">
        <v>28</v>
      </c>
      <c r="D31" s="13">
        <v>250357.76000000001</v>
      </c>
      <c r="E31" s="13">
        <v>250357.76000000001</v>
      </c>
      <c r="F31" s="8">
        <v>45946</v>
      </c>
      <c r="G31" s="9">
        <v>45953</v>
      </c>
      <c r="H31" s="10" t="s">
        <v>24</v>
      </c>
      <c r="I31" s="11" t="s">
        <v>14</v>
      </c>
    </row>
    <row r="32" spans="1:9" ht="38.25" x14ac:dyDescent="0.25">
      <c r="A32" s="4">
        <v>2025</v>
      </c>
      <c r="B32" s="5" t="s">
        <v>125</v>
      </c>
      <c r="C32" s="6" t="s">
        <v>17</v>
      </c>
      <c r="D32" s="13">
        <v>239965.13</v>
      </c>
      <c r="E32" s="13">
        <f>233642.44+6322.69</f>
        <v>239965.13</v>
      </c>
      <c r="F32" s="8">
        <v>45881</v>
      </c>
      <c r="G32" s="8">
        <f>+F32+30</f>
        <v>45911</v>
      </c>
      <c r="H32" s="10" t="s">
        <v>29</v>
      </c>
      <c r="I32" s="11" t="s">
        <v>14</v>
      </c>
    </row>
    <row r="33" spans="1:9" ht="38.25" x14ac:dyDescent="0.25">
      <c r="A33" s="4">
        <v>2025</v>
      </c>
      <c r="B33" s="5" t="s">
        <v>126</v>
      </c>
      <c r="C33" s="6" t="s">
        <v>30</v>
      </c>
      <c r="D33" s="13">
        <v>175936.86</v>
      </c>
      <c r="E33" s="13">
        <v>168536.99</v>
      </c>
      <c r="F33" s="8">
        <v>45895</v>
      </c>
      <c r="G33" s="8">
        <f>+F33+30-1</f>
        <v>45924</v>
      </c>
      <c r="H33" s="10" t="s">
        <v>29</v>
      </c>
      <c r="I33" s="11" t="s">
        <v>14</v>
      </c>
    </row>
    <row r="34" spans="1:9" ht="38.25" x14ac:dyDescent="0.25">
      <c r="A34" s="4">
        <v>2025</v>
      </c>
      <c r="B34" s="5" t="s">
        <v>127</v>
      </c>
      <c r="C34" s="6" t="s">
        <v>22</v>
      </c>
      <c r="D34" s="13">
        <v>22446</v>
      </c>
      <c r="E34" s="13">
        <v>22446</v>
      </c>
      <c r="F34" s="8">
        <v>45918</v>
      </c>
      <c r="G34" s="8">
        <v>45921</v>
      </c>
      <c r="H34" s="10" t="s">
        <v>19</v>
      </c>
      <c r="I34" s="11" t="s">
        <v>14</v>
      </c>
    </row>
    <row r="35" spans="1:9" ht="38.25" x14ac:dyDescent="0.25">
      <c r="A35" s="4">
        <v>2025</v>
      </c>
      <c r="B35" s="5" t="s">
        <v>128</v>
      </c>
      <c r="C35" s="6" t="s">
        <v>30</v>
      </c>
      <c r="D35" s="13">
        <v>172334.75</v>
      </c>
      <c r="E35" s="13">
        <v>172334.75</v>
      </c>
      <c r="F35" s="8">
        <v>45922</v>
      </c>
      <c r="G35" s="8">
        <v>45928</v>
      </c>
      <c r="H35" s="10" t="s">
        <v>29</v>
      </c>
      <c r="I35" s="11" t="s">
        <v>14</v>
      </c>
    </row>
    <row r="36" spans="1:9" ht="38.25" x14ac:dyDescent="0.25">
      <c r="A36" s="4">
        <v>2025</v>
      </c>
      <c r="B36" s="5" t="s">
        <v>129</v>
      </c>
      <c r="C36" s="6" t="s">
        <v>17</v>
      </c>
      <c r="D36" s="13">
        <v>206772.47</v>
      </c>
      <c r="E36" s="13">
        <f>195689.82+10725.2</f>
        <v>206415.02000000002</v>
      </c>
      <c r="F36" s="8">
        <v>45940</v>
      </c>
      <c r="G36" s="9">
        <v>45944</v>
      </c>
      <c r="H36" s="10" t="s">
        <v>31</v>
      </c>
      <c r="I36" s="11" t="s">
        <v>14</v>
      </c>
    </row>
    <row r="37" spans="1:9" ht="38.25" x14ac:dyDescent="0.25">
      <c r="A37" s="4">
        <v>2025</v>
      </c>
      <c r="B37" s="5" t="s">
        <v>130</v>
      </c>
      <c r="C37" s="6" t="s">
        <v>17</v>
      </c>
      <c r="D37" s="13">
        <v>52645.440000000002</v>
      </c>
      <c r="E37" s="13">
        <f>48875.44+3770</f>
        <v>52645.440000000002</v>
      </c>
      <c r="F37" s="8">
        <v>45930</v>
      </c>
      <c r="G37" s="9">
        <v>45945</v>
      </c>
      <c r="H37" s="10" t="s">
        <v>31</v>
      </c>
      <c r="I37" s="11" t="s">
        <v>14</v>
      </c>
    </row>
    <row r="38" spans="1:9" ht="38.25" x14ac:dyDescent="0.25">
      <c r="A38" s="4">
        <v>2025</v>
      </c>
      <c r="B38" s="5" t="s">
        <v>131</v>
      </c>
      <c r="C38" s="6" t="s">
        <v>32</v>
      </c>
      <c r="D38" s="13">
        <v>49897.17</v>
      </c>
      <c r="E38" s="13">
        <v>33632.67</v>
      </c>
      <c r="F38" s="8">
        <v>45940</v>
      </c>
      <c r="G38" s="9">
        <v>45945</v>
      </c>
      <c r="H38" s="10" t="s">
        <v>29</v>
      </c>
      <c r="I38" s="11" t="s">
        <v>14</v>
      </c>
    </row>
    <row r="39" spans="1:9" ht="38.25" x14ac:dyDescent="0.25">
      <c r="A39" s="4">
        <v>2025</v>
      </c>
      <c r="B39" s="5" t="s">
        <v>132</v>
      </c>
      <c r="C39" s="6" t="s">
        <v>17</v>
      </c>
      <c r="D39" s="14">
        <v>135369.01999999999</v>
      </c>
      <c r="E39" s="13">
        <v>135364.31</v>
      </c>
      <c r="F39" s="8">
        <v>45959</v>
      </c>
      <c r="G39" s="9">
        <v>45973</v>
      </c>
      <c r="H39" s="10" t="s">
        <v>31</v>
      </c>
      <c r="I39" s="11" t="s">
        <v>14</v>
      </c>
    </row>
    <row r="40" spans="1:9" ht="63.75" x14ac:dyDescent="0.25">
      <c r="A40" s="4">
        <v>2025</v>
      </c>
      <c r="B40" s="5" t="s">
        <v>133</v>
      </c>
      <c r="C40" s="6" t="s">
        <v>33</v>
      </c>
      <c r="D40" s="13">
        <v>20880</v>
      </c>
      <c r="E40" s="13">
        <v>20880</v>
      </c>
      <c r="F40" s="8">
        <v>45988</v>
      </c>
      <c r="G40" s="9">
        <v>46008</v>
      </c>
      <c r="H40" s="15" t="s">
        <v>34</v>
      </c>
      <c r="I40" s="11" t="s">
        <v>14</v>
      </c>
    </row>
    <row r="41" spans="1:9" ht="38.25" x14ac:dyDescent="0.25">
      <c r="A41" s="4">
        <v>2025</v>
      </c>
      <c r="B41" s="5" t="s">
        <v>134</v>
      </c>
      <c r="C41" s="6" t="s">
        <v>35</v>
      </c>
      <c r="D41" s="13">
        <v>71705.399999999994</v>
      </c>
      <c r="E41" s="13">
        <v>64287.78</v>
      </c>
      <c r="F41" s="8">
        <v>45988</v>
      </c>
      <c r="G41" s="9">
        <v>45992</v>
      </c>
      <c r="H41" s="15" t="s">
        <v>34</v>
      </c>
      <c r="I41" s="11" t="s">
        <v>14</v>
      </c>
    </row>
    <row r="42" spans="1:9" ht="63.75" x14ac:dyDescent="0.25">
      <c r="A42" s="4">
        <v>2025</v>
      </c>
      <c r="B42" s="5" t="s">
        <v>135</v>
      </c>
      <c r="C42" s="6" t="s">
        <v>33</v>
      </c>
      <c r="D42" s="14">
        <v>15138</v>
      </c>
      <c r="E42" s="13">
        <v>15138</v>
      </c>
      <c r="F42" s="8">
        <v>45988</v>
      </c>
      <c r="G42" s="9">
        <v>45991</v>
      </c>
      <c r="H42" s="15" t="s">
        <v>34</v>
      </c>
      <c r="I42" s="11" t="s">
        <v>14</v>
      </c>
    </row>
    <row r="43" spans="1:9" ht="63.75" x14ac:dyDescent="0.25">
      <c r="A43" s="4">
        <v>2025</v>
      </c>
      <c r="B43" s="5" t="s">
        <v>136</v>
      </c>
      <c r="C43" s="6" t="s">
        <v>33</v>
      </c>
      <c r="D43" s="14">
        <v>12760</v>
      </c>
      <c r="E43" s="13">
        <v>12760</v>
      </c>
      <c r="F43" s="8">
        <v>45988</v>
      </c>
      <c r="G43" s="9">
        <v>45990</v>
      </c>
      <c r="H43" s="15" t="s">
        <v>34</v>
      </c>
      <c r="I43" s="11" t="s">
        <v>14</v>
      </c>
    </row>
    <row r="44" spans="1:9" ht="38.25" x14ac:dyDescent="0.25">
      <c r="A44" s="4">
        <v>2025</v>
      </c>
      <c r="B44" s="5" t="s">
        <v>137</v>
      </c>
      <c r="C44" s="6" t="s">
        <v>36</v>
      </c>
      <c r="D44" s="14">
        <v>90222.02</v>
      </c>
      <c r="E44" s="13">
        <v>74949.33</v>
      </c>
      <c r="F44" s="8">
        <v>45989</v>
      </c>
      <c r="G44" s="9">
        <v>46001</v>
      </c>
      <c r="H44" s="15" t="s">
        <v>29</v>
      </c>
      <c r="I44" s="11" t="s">
        <v>14</v>
      </c>
    </row>
    <row r="45" spans="1:9" ht="38.25" x14ac:dyDescent="0.25">
      <c r="A45" s="4">
        <v>2025</v>
      </c>
      <c r="B45" s="5" t="s">
        <v>138</v>
      </c>
      <c r="C45" s="6" t="s">
        <v>36</v>
      </c>
      <c r="D45" s="14">
        <v>62278.54</v>
      </c>
      <c r="E45" s="13">
        <v>55355.02</v>
      </c>
      <c r="F45" s="8">
        <v>45989</v>
      </c>
      <c r="G45" s="9">
        <v>46001</v>
      </c>
      <c r="H45" s="15" t="s">
        <v>29</v>
      </c>
      <c r="I45" s="11" t="s">
        <v>14</v>
      </c>
    </row>
    <row r="46" spans="1:9" ht="38.25" x14ac:dyDescent="0.25">
      <c r="A46" s="4">
        <v>2025</v>
      </c>
      <c r="B46" s="5" t="s">
        <v>139</v>
      </c>
      <c r="C46" s="6" t="s">
        <v>36</v>
      </c>
      <c r="D46" s="14">
        <v>7393.25</v>
      </c>
      <c r="E46" s="13">
        <v>5421.25</v>
      </c>
      <c r="F46" s="8">
        <v>45989</v>
      </c>
      <c r="G46" s="9">
        <v>45992</v>
      </c>
      <c r="H46" s="15" t="s">
        <v>29</v>
      </c>
      <c r="I46" s="11" t="s">
        <v>14</v>
      </c>
    </row>
    <row r="47" spans="1:9" ht="38.25" x14ac:dyDescent="0.25">
      <c r="A47" s="4">
        <v>2025</v>
      </c>
      <c r="B47" s="5" t="s">
        <v>140</v>
      </c>
      <c r="C47" s="6" t="s">
        <v>37</v>
      </c>
      <c r="D47" s="14">
        <v>74924.479999999996</v>
      </c>
      <c r="E47" s="13">
        <v>17757.43</v>
      </c>
      <c r="F47" s="8">
        <v>45989</v>
      </c>
      <c r="G47" s="9">
        <v>45994</v>
      </c>
      <c r="H47" s="15" t="s">
        <v>29</v>
      </c>
      <c r="I47" s="11" t="s">
        <v>14</v>
      </c>
    </row>
    <row r="48" spans="1:9" ht="38.25" x14ac:dyDescent="0.25">
      <c r="A48" s="4">
        <v>2025</v>
      </c>
      <c r="B48" s="5" t="s">
        <v>141</v>
      </c>
      <c r="C48" s="6" t="s">
        <v>37</v>
      </c>
      <c r="D48" s="14">
        <v>46391.3</v>
      </c>
      <c r="E48" s="13">
        <v>30167.279999999999</v>
      </c>
      <c r="F48" s="8">
        <v>45989</v>
      </c>
      <c r="G48" s="9">
        <v>45994</v>
      </c>
      <c r="H48" s="15" t="s">
        <v>29</v>
      </c>
      <c r="I48" s="11" t="s">
        <v>14</v>
      </c>
    </row>
    <row r="49" spans="1:9" ht="38.25" x14ac:dyDescent="0.25">
      <c r="A49" s="4">
        <v>2025</v>
      </c>
      <c r="B49" s="5" t="s">
        <v>142</v>
      </c>
      <c r="C49" s="6" t="s">
        <v>38</v>
      </c>
      <c r="D49" s="14">
        <v>130591.7</v>
      </c>
      <c r="E49" s="13">
        <v>33552.19</v>
      </c>
      <c r="F49" s="8">
        <v>45989</v>
      </c>
      <c r="G49" s="9">
        <v>45996</v>
      </c>
      <c r="H49" s="15" t="s">
        <v>29</v>
      </c>
      <c r="I49" s="11" t="s">
        <v>14</v>
      </c>
    </row>
    <row r="50" spans="1:9" ht="38.25" x14ac:dyDescent="0.25">
      <c r="A50" s="4">
        <v>2025</v>
      </c>
      <c r="B50" s="5" t="s">
        <v>143</v>
      </c>
      <c r="C50" s="6" t="s">
        <v>38</v>
      </c>
      <c r="D50" s="13">
        <v>65032.49</v>
      </c>
      <c r="E50" s="13">
        <v>65032.49</v>
      </c>
      <c r="F50" s="8">
        <v>45989</v>
      </c>
      <c r="G50" s="9">
        <v>45992</v>
      </c>
      <c r="H50" s="15" t="s">
        <v>29</v>
      </c>
      <c r="I50" s="11" t="s">
        <v>14</v>
      </c>
    </row>
    <row r="51" spans="1:9" ht="38.25" x14ac:dyDescent="0.25">
      <c r="A51" s="4">
        <v>2025</v>
      </c>
      <c r="B51" s="5" t="s">
        <v>144</v>
      </c>
      <c r="C51" s="6" t="s">
        <v>38</v>
      </c>
      <c r="D51" s="13">
        <v>119819.2</v>
      </c>
      <c r="E51" s="13">
        <v>0</v>
      </c>
      <c r="F51" s="8">
        <v>45989</v>
      </c>
      <c r="G51" s="9">
        <v>45995</v>
      </c>
      <c r="H51" s="15" t="s">
        <v>29</v>
      </c>
      <c r="I51" s="11" t="s">
        <v>25</v>
      </c>
    </row>
    <row r="52" spans="1:9" ht="51" x14ac:dyDescent="0.25">
      <c r="A52" s="4">
        <v>2025</v>
      </c>
      <c r="B52" s="5" t="s">
        <v>145</v>
      </c>
      <c r="C52" s="6" t="s">
        <v>9</v>
      </c>
      <c r="D52" s="13">
        <v>34220</v>
      </c>
      <c r="E52" s="13">
        <v>0</v>
      </c>
      <c r="F52" s="8">
        <v>45996</v>
      </c>
      <c r="G52" s="9">
        <v>46006</v>
      </c>
      <c r="H52" s="10" t="s">
        <v>39</v>
      </c>
      <c r="I52" s="11" t="s">
        <v>25</v>
      </c>
    </row>
    <row r="53" spans="1:9" ht="28.5" x14ac:dyDescent="0.25">
      <c r="A53" s="4">
        <v>2025</v>
      </c>
      <c r="B53" s="5" t="s">
        <v>146</v>
      </c>
      <c r="C53" s="6" t="s">
        <v>40</v>
      </c>
      <c r="D53" s="13">
        <v>123825.07</v>
      </c>
      <c r="E53" s="13">
        <v>0</v>
      </c>
      <c r="F53" s="8">
        <v>46004</v>
      </c>
      <c r="G53" s="9">
        <v>46015</v>
      </c>
      <c r="H53" s="15" t="s">
        <v>29</v>
      </c>
      <c r="I53" s="11" t="s">
        <v>25</v>
      </c>
    </row>
    <row r="54" spans="1:9" ht="38.25" x14ac:dyDescent="0.25">
      <c r="A54" s="4">
        <v>2025</v>
      </c>
      <c r="B54" s="5" t="s">
        <v>147</v>
      </c>
      <c r="C54" s="16" t="s">
        <v>41</v>
      </c>
      <c r="D54" s="13">
        <v>1006908.06</v>
      </c>
      <c r="E54" s="13">
        <f>511988.69+462409.55+32509.82</f>
        <v>1006908.0599999999</v>
      </c>
      <c r="F54" s="8">
        <v>45715</v>
      </c>
      <c r="G54" s="9">
        <v>45759</v>
      </c>
      <c r="H54" s="10" t="s">
        <v>18</v>
      </c>
      <c r="I54" s="11" t="s">
        <v>14</v>
      </c>
    </row>
    <row r="55" spans="1:9" ht="25.5" x14ac:dyDescent="0.25">
      <c r="A55" s="4">
        <v>2025</v>
      </c>
      <c r="B55" s="5" t="s">
        <v>148</v>
      </c>
      <c r="C55" s="16" t="s">
        <v>42</v>
      </c>
      <c r="D55" s="13">
        <v>999185.44</v>
      </c>
      <c r="E55" s="12">
        <f>545344.61+213812.45+234032.15</f>
        <v>993189.21000000008</v>
      </c>
      <c r="F55" s="8">
        <v>45698</v>
      </c>
      <c r="G55" s="9">
        <v>45738</v>
      </c>
      <c r="H55" s="10" t="s">
        <v>43</v>
      </c>
      <c r="I55" s="11" t="s">
        <v>14</v>
      </c>
    </row>
    <row r="56" spans="1:9" ht="38.25" x14ac:dyDescent="0.25">
      <c r="A56" s="4">
        <v>2025</v>
      </c>
      <c r="B56" s="5" t="s">
        <v>149</v>
      </c>
      <c r="C56" s="16" t="s">
        <v>44</v>
      </c>
      <c r="D56" s="13">
        <v>5288498.46</v>
      </c>
      <c r="E56" s="12">
        <f>2650716.7+1217029.92+1420182.27+564.64</f>
        <v>5288493.53</v>
      </c>
      <c r="F56" s="8">
        <v>45728</v>
      </c>
      <c r="G56" s="9">
        <v>45814</v>
      </c>
      <c r="H56" s="10" t="s">
        <v>43</v>
      </c>
      <c r="I56" s="11" t="s">
        <v>14</v>
      </c>
    </row>
    <row r="57" spans="1:9" ht="38.25" x14ac:dyDescent="0.25">
      <c r="A57" s="4">
        <v>2025</v>
      </c>
      <c r="B57" s="5" t="s">
        <v>150</v>
      </c>
      <c r="C57" s="16" t="s">
        <v>45</v>
      </c>
      <c r="D57" s="13">
        <v>1308670.24</v>
      </c>
      <c r="E57" s="12">
        <f>946074.33</f>
        <v>946074.33</v>
      </c>
      <c r="F57" s="8">
        <v>45735</v>
      </c>
      <c r="G57" s="11"/>
      <c r="H57" s="10" t="s">
        <v>29</v>
      </c>
      <c r="I57" s="11" t="s">
        <v>25</v>
      </c>
    </row>
    <row r="58" spans="1:9" ht="51" x14ac:dyDescent="0.25">
      <c r="A58" s="4">
        <v>2025</v>
      </c>
      <c r="B58" s="5" t="s">
        <v>151</v>
      </c>
      <c r="C58" s="16" t="s">
        <v>46</v>
      </c>
      <c r="D58" s="13">
        <v>862499.18</v>
      </c>
      <c r="E58" s="12">
        <v>862499.18</v>
      </c>
      <c r="F58" s="8">
        <v>45734</v>
      </c>
      <c r="G58" s="9">
        <v>45822</v>
      </c>
      <c r="H58" s="10" t="s">
        <v>47</v>
      </c>
      <c r="I58" s="11" t="s">
        <v>14</v>
      </c>
    </row>
    <row r="59" spans="1:9" ht="38.25" x14ac:dyDescent="0.25">
      <c r="A59" s="4">
        <v>2025</v>
      </c>
      <c r="B59" s="5" t="s">
        <v>152</v>
      </c>
      <c r="C59" s="16" t="s">
        <v>48</v>
      </c>
      <c r="D59" s="13">
        <v>2819245.03</v>
      </c>
      <c r="E59" s="12">
        <f>1034250.1+1475805.02+202026.25</f>
        <v>2712081.37</v>
      </c>
      <c r="F59" s="8">
        <v>45735</v>
      </c>
      <c r="G59" s="9">
        <v>45854</v>
      </c>
      <c r="H59" s="10" t="s">
        <v>19</v>
      </c>
      <c r="I59" s="11" t="s">
        <v>14</v>
      </c>
    </row>
    <row r="60" spans="1:9" ht="38.25" x14ac:dyDescent="0.25">
      <c r="A60" s="4">
        <v>2025</v>
      </c>
      <c r="B60" s="5" t="s">
        <v>153</v>
      </c>
      <c r="C60" s="16" t="s">
        <v>15</v>
      </c>
      <c r="D60" s="13">
        <v>1093250.8700000001</v>
      </c>
      <c r="E60" s="12">
        <f>139935.46</f>
        <v>139935.46</v>
      </c>
      <c r="F60" s="8">
        <v>45824</v>
      </c>
      <c r="G60" s="11"/>
      <c r="H60" s="10" t="s">
        <v>31</v>
      </c>
      <c r="I60" s="11" t="s">
        <v>25</v>
      </c>
    </row>
    <row r="61" spans="1:9" ht="38.25" x14ac:dyDescent="0.25">
      <c r="A61" s="4">
        <v>2025</v>
      </c>
      <c r="B61" s="5" t="s">
        <v>154</v>
      </c>
      <c r="C61" s="16" t="s">
        <v>49</v>
      </c>
      <c r="D61" s="13">
        <v>6273364.7699999996</v>
      </c>
      <c r="E61" s="12">
        <f>1901018.7+1393552.76+1009730.97+187363.15+1423466.6+23773.78</f>
        <v>5938905.96</v>
      </c>
      <c r="F61" s="8">
        <v>45824</v>
      </c>
      <c r="G61" s="9">
        <v>45913</v>
      </c>
      <c r="H61" s="10" t="s">
        <v>50</v>
      </c>
      <c r="I61" s="11" t="s">
        <v>14</v>
      </c>
    </row>
    <row r="62" spans="1:9" ht="38.25" x14ac:dyDescent="0.25">
      <c r="A62" s="4">
        <v>2025</v>
      </c>
      <c r="B62" s="5" t="s">
        <v>155</v>
      </c>
      <c r="C62" s="16" t="s">
        <v>15</v>
      </c>
      <c r="D62" s="13">
        <v>2719526.4</v>
      </c>
      <c r="E62" s="12">
        <v>2718042.71</v>
      </c>
      <c r="F62" s="8">
        <v>45824</v>
      </c>
      <c r="G62" s="9">
        <v>45884</v>
      </c>
      <c r="H62" s="10" t="s">
        <v>51</v>
      </c>
      <c r="I62" s="11" t="s">
        <v>14</v>
      </c>
    </row>
    <row r="63" spans="1:9" ht="38.25" x14ac:dyDescent="0.25">
      <c r="A63" s="4">
        <v>2025</v>
      </c>
      <c r="B63" s="5" t="s">
        <v>156</v>
      </c>
      <c r="C63" s="16" t="s">
        <v>12</v>
      </c>
      <c r="D63" s="13">
        <v>3179076.18</v>
      </c>
      <c r="E63" s="12">
        <f>2954432.68+224643.4</f>
        <v>3179076.08</v>
      </c>
      <c r="F63" s="8">
        <v>45826</v>
      </c>
      <c r="G63" s="9">
        <v>45884</v>
      </c>
      <c r="H63" s="10" t="s">
        <v>50</v>
      </c>
      <c r="I63" s="11" t="s">
        <v>14</v>
      </c>
    </row>
    <row r="64" spans="1:9" ht="38.25" x14ac:dyDescent="0.25">
      <c r="A64" s="4">
        <v>2025</v>
      </c>
      <c r="B64" s="5" t="s">
        <v>157</v>
      </c>
      <c r="C64" s="16" t="s">
        <v>15</v>
      </c>
      <c r="D64" s="13">
        <v>1327374.3</v>
      </c>
      <c r="E64" s="12"/>
      <c r="F64" s="8"/>
      <c r="G64" s="11"/>
      <c r="H64" s="17" t="s">
        <v>43</v>
      </c>
      <c r="I64" s="11" t="s">
        <v>25</v>
      </c>
    </row>
    <row r="65" spans="1:9" ht="51" x14ac:dyDescent="0.25">
      <c r="A65" s="4">
        <v>2025</v>
      </c>
      <c r="B65" s="5" t="s">
        <v>158</v>
      </c>
      <c r="C65" s="16" t="s">
        <v>52</v>
      </c>
      <c r="D65" s="13">
        <v>880395.91</v>
      </c>
      <c r="E65" s="12">
        <f>688749.77+171351.71+20294.03</f>
        <v>880395.51</v>
      </c>
      <c r="F65" s="8">
        <v>45826</v>
      </c>
      <c r="G65" s="9">
        <v>45916</v>
      </c>
      <c r="H65" s="10" t="s">
        <v>53</v>
      </c>
      <c r="I65" s="11" t="s">
        <v>14</v>
      </c>
    </row>
    <row r="66" spans="1:9" ht="38.25" x14ac:dyDescent="0.25">
      <c r="A66" s="4">
        <v>2025</v>
      </c>
      <c r="B66" s="5" t="s">
        <v>159</v>
      </c>
      <c r="C66" s="16" t="s">
        <v>54</v>
      </c>
      <c r="D66" s="13">
        <v>3588566.63</v>
      </c>
      <c r="E66" s="12">
        <f>398653.64+1348524.75+1371945.99+242889.58+31718.26</f>
        <v>3393732.2199999997</v>
      </c>
      <c r="F66" s="8">
        <v>45834</v>
      </c>
      <c r="G66" s="9">
        <v>45953</v>
      </c>
      <c r="H66" s="10" t="s">
        <v>19</v>
      </c>
      <c r="I66" s="11" t="s">
        <v>14</v>
      </c>
    </row>
    <row r="67" spans="1:9" ht="38.25" x14ac:dyDescent="0.25">
      <c r="A67" s="4">
        <v>2025</v>
      </c>
      <c r="B67" s="5" t="s">
        <v>160</v>
      </c>
      <c r="C67" s="16" t="s">
        <v>17</v>
      </c>
      <c r="D67" s="13">
        <v>3459319.02</v>
      </c>
      <c r="E67" s="12">
        <v>1948765.75</v>
      </c>
      <c r="F67" s="8">
        <v>45743</v>
      </c>
      <c r="G67" s="11"/>
      <c r="H67" s="10" t="s">
        <v>19</v>
      </c>
      <c r="I67" s="11" t="s">
        <v>25</v>
      </c>
    </row>
    <row r="68" spans="1:9" ht="38.25" x14ac:dyDescent="0.25">
      <c r="A68" s="4">
        <v>2025</v>
      </c>
      <c r="B68" s="5" t="s">
        <v>161</v>
      </c>
      <c r="C68" s="16" t="s">
        <v>55</v>
      </c>
      <c r="D68" s="13">
        <v>919591.75</v>
      </c>
      <c r="E68" s="12">
        <f>905004.75+14579.41</f>
        <v>919584.16</v>
      </c>
      <c r="F68" s="8">
        <v>45826</v>
      </c>
      <c r="G68" s="9">
        <v>45855</v>
      </c>
      <c r="H68" s="10" t="s">
        <v>56</v>
      </c>
      <c r="I68" s="11" t="s">
        <v>14</v>
      </c>
    </row>
    <row r="69" spans="1:9" ht="25.5" x14ac:dyDescent="0.25">
      <c r="A69" s="4">
        <v>2025</v>
      </c>
      <c r="B69" s="5" t="s">
        <v>162</v>
      </c>
      <c r="C69" s="16" t="s">
        <v>57</v>
      </c>
      <c r="D69" s="13">
        <v>2493832.02</v>
      </c>
      <c r="E69" s="12">
        <f>238019.21+411281.11+1517496.31+325333.73+1701.34</f>
        <v>2493831.6999999997</v>
      </c>
      <c r="F69" s="8">
        <v>45854</v>
      </c>
      <c r="G69" s="9">
        <v>45900</v>
      </c>
      <c r="H69" s="10" t="s">
        <v>43</v>
      </c>
      <c r="I69" s="11" t="s">
        <v>14</v>
      </c>
    </row>
    <row r="70" spans="1:9" ht="38.25" x14ac:dyDescent="0.25">
      <c r="A70" s="4">
        <v>2025</v>
      </c>
      <c r="B70" s="5" t="s">
        <v>163</v>
      </c>
      <c r="C70" s="16" t="s">
        <v>41</v>
      </c>
      <c r="D70" s="13">
        <v>847710.6</v>
      </c>
      <c r="E70" s="12">
        <f>786551.93+60761.94</f>
        <v>847313.87000000011</v>
      </c>
      <c r="F70" s="8">
        <v>45835</v>
      </c>
      <c r="G70" s="9">
        <v>45864</v>
      </c>
      <c r="H70" s="10" t="s">
        <v>58</v>
      </c>
      <c r="I70" s="11" t="s">
        <v>14</v>
      </c>
    </row>
    <row r="71" spans="1:9" ht="38.25" x14ac:dyDescent="0.25">
      <c r="A71" s="4">
        <v>2025</v>
      </c>
      <c r="B71" s="5" t="s">
        <v>164</v>
      </c>
      <c r="C71" s="16" t="s">
        <v>35</v>
      </c>
      <c r="D71" s="13">
        <v>2808822.16</v>
      </c>
      <c r="E71" s="12">
        <f>1034882.1+207536.57+1517543.32+48860.15</f>
        <v>2808822.14</v>
      </c>
      <c r="F71" s="8">
        <v>45848</v>
      </c>
      <c r="G71" s="9">
        <v>45908</v>
      </c>
      <c r="H71" s="10" t="s">
        <v>43</v>
      </c>
      <c r="I71" s="11" t="s">
        <v>14</v>
      </c>
    </row>
    <row r="72" spans="1:9" ht="38.25" x14ac:dyDescent="0.25">
      <c r="A72" s="4">
        <v>2025</v>
      </c>
      <c r="B72" s="5" t="s">
        <v>165</v>
      </c>
      <c r="C72" s="16" t="s">
        <v>45</v>
      </c>
      <c r="D72" s="13">
        <v>1795083.63</v>
      </c>
      <c r="E72" s="12">
        <v>1608558.34</v>
      </c>
      <c r="F72" s="8">
        <v>45855</v>
      </c>
      <c r="G72" s="9"/>
      <c r="H72" s="10" t="s">
        <v>56</v>
      </c>
      <c r="I72" s="11" t="s">
        <v>25</v>
      </c>
    </row>
    <row r="73" spans="1:9" ht="25.5" x14ac:dyDescent="0.25">
      <c r="A73" s="4">
        <v>2025</v>
      </c>
      <c r="B73" s="5" t="s">
        <v>166</v>
      </c>
      <c r="C73" s="16" t="s">
        <v>59</v>
      </c>
      <c r="D73" s="13">
        <v>1102166.6399999999</v>
      </c>
      <c r="E73" s="12">
        <f>592103.76+227924.71+132575.06</f>
        <v>952603.53</v>
      </c>
      <c r="F73" s="8">
        <v>45855</v>
      </c>
      <c r="G73" s="9">
        <v>45869</v>
      </c>
      <c r="H73" s="10" t="s">
        <v>19</v>
      </c>
      <c r="I73" s="11" t="s">
        <v>14</v>
      </c>
    </row>
    <row r="74" spans="1:9" ht="38.25" x14ac:dyDescent="0.25">
      <c r="A74" s="4">
        <v>2025</v>
      </c>
      <c r="B74" s="5" t="s">
        <v>167</v>
      </c>
      <c r="C74" s="16" t="s">
        <v>60</v>
      </c>
      <c r="D74" s="13">
        <v>1993204.57</v>
      </c>
      <c r="E74" s="12">
        <f>1986370.4+6833.8</f>
        <v>1993204.2</v>
      </c>
      <c r="F74" s="8">
        <v>45838</v>
      </c>
      <c r="G74" s="9">
        <v>45874</v>
      </c>
      <c r="H74" s="10" t="s">
        <v>43</v>
      </c>
      <c r="I74" s="11" t="s">
        <v>14</v>
      </c>
    </row>
    <row r="75" spans="1:9" ht="38.25" x14ac:dyDescent="0.25">
      <c r="A75" s="4">
        <v>2025</v>
      </c>
      <c r="B75" s="5" t="s">
        <v>168</v>
      </c>
      <c r="C75" s="16" t="s">
        <v>20</v>
      </c>
      <c r="D75" s="13">
        <v>2828245.9</v>
      </c>
      <c r="E75" s="12">
        <f>2815925.31+12320.12</f>
        <v>2828245.43</v>
      </c>
      <c r="F75" s="8">
        <v>45855</v>
      </c>
      <c r="G75" s="9">
        <v>45883</v>
      </c>
      <c r="H75" s="10" t="s">
        <v>43</v>
      </c>
      <c r="I75" s="11" t="s">
        <v>14</v>
      </c>
    </row>
    <row r="76" spans="1:9" ht="38.25" x14ac:dyDescent="0.25">
      <c r="A76" s="4">
        <v>2025</v>
      </c>
      <c r="B76" s="5" t="s">
        <v>169</v>
      </c>
      <c r="C76" s="16" t="s">
        <v>61</v>
      </c>
      <c r="D76" s="13">
        <v>1390796.92</v>
      </c>
      <c r="E76" s="12">
        <f>1017373.13+145804.46+145094.77+10109.52</f>
        <v>1318381.8800000001</v>
      </c>
      <c r="F76" s="8">
        <v>45853</v>
      </c>
      <c r="G76" s="9">
        <v>45898</v>
      </c>
      <c r="H76" s="10" t="s">
        <v>21</v>
      </c>
      <c r="I76" s="11" t="s">
        <v>14</v>
      </c>
    </row>
    <row r="77" spans="1:9" ht="51" x14ac:dyDescent="0.25">
      <c r="A77" s="4">
        <v>2025</v>
      </c>
      <c r="B77" s="5" t="s">
        <v>170</v>
      </c>
      <c r="C77" s="16" t="s">
        <v>35</v>
      </c>
      <c r="D77" s="13">
        <v>1242779.03</v>
      </c>
      <c r="E77" s="12">
        <f>213310.61+894202.96+69691.5</f>
        <v>1177205.0699999998</v>
      </c>
      <c r="F77" s="8">
        <v>45890</v>
      </c>
      <c r="G77" s="9">
        <v>45949</v>
      </c>
      <c r="H77" s="10" t="s">
        <v>21</v>
      </c>
      <c r="I77" s="11" t="s">
        <v>62</v>
      </c>
    </row>
    <row r="78" spans="1:9" ht="38.25" x14ac:dyDescent="0.25">
      <c r="A78" s="4">
        <v>2025</v>
      </c>
      <c r="B78" s="5" t="s">
        <v>171</v>
      </c>
      <c r="C78" s="6" t="s">
        <v>17</v>
      </c>
      <c r="D78" s="13">
        <v>4498997.8099999996</v>
      </c>
      <c r="E78" s="12">
        <f>3326633.2</f>
        <v>3326633.2</v>
      </c>
      <c r="F78" s="8">
        <v>45933</v>
      </c>
      <c r="G78" s="9"/>
      <c r="H78" s="10" t="s">
        <v>19</v>
      </c>
      <c r="I78" s="11" t="s">
        <v>25</v>
      </c>
    </row>
    <row r="79" spans="1:9" ht="38.25" x14ac:dyDescent="0.25">
      <c r="A79" s="4">
        <v>2025</v>
      </c>
      <c r="B79" s="5" t="s">
        <v>172</v>
      </c>
      <c r="C79" s="6" t="s">
        <v>41</v>
      </c>
      <c r="D79" s="13">
        <v>5197898.1399999997</v>
      </c>
      <c r="E79" s="12">
        <f>3626519.87+326456.12+970351.12</f>
        <v>4923327.1100000003</v>
      </c>
      <c r="F79" s="8">
        <v>45939</v>
      </c>
      <c r="G79" s="9"/>
      <c r="H79" s="10" t="s">
        <v>43</v>
      </c>
      <c r="I79" s="11" t="s">
        <v>25</v>
      </c>
    </row>
    <row r="80" spans="1:9" ht="63.75" x14ac:dyDescent="0.25">
      <c r="A80" s="4">
        <v>2025</v>
      </c>
      <c r="B80" s="5" t="s">
        <v>173</v>
      </c>
      <c r="C80" s="6" t="s">
        <v>33</v>
      </c>
      <c r="D80" s="13">
        <v>2891950.91</v>
      </c>
      <c r="E80" s="12">
        <f>2709388.95</f>
        <v>2709388.95</v>
      </c>
      <c r="F80" s="8">
        <v>45964</v>
      </c>
      <c r="G80" s="9"/>
      <c r="H80" s="10" t="s">
        <v>58</v>
      </c>
      <c r="I80" s="11" t="s">
        <v>25</v>
      </c>
    </row>
    <row r="81" spans="1:9" ht="38.25" x14ac:dyDescent="0.25">
      <c r="A81" s="4">
        <v>2025</v>
      </c>
      <c r="B81" s="5" t="s">
        <v>174</v>
      </c>
      <c r="C81" s="6" t="s">
        <v>63</v>
      </c>
      <c r="D81" s="13">
        <v>5328772.62</v>
      </c>
      <c r="E81" s="13">
        <f>2026772.1+10210.05+875321.57</f>
        <v>2912303.72</v>
      </c>
      <c r="F81" s="8">
        <v>45946</v>
      </c>
      <c r="G81" s="8"/>
      <c r="H81" s="10" t="s">
        <v>43</v>
      </c>
      <c r="I81" s="11" t="s">
        <v>25</v>
      </c>
    </row>
    <row r="82" spans="1:9" ht="38.25" x14ac:dyDescent="0.25">
      <c r="A82" s="4">
        <v>2025</v>
      </c>
      <c r="B82" s="5" t="s">
        <v>175</v>
      </c>
      <c r="C82" s="6" t="s">
        <v>17</v>
      </c>
      <c r="D82" s="13">
        <v>1919559.31</v>
      </c>
      <c r="E82" s="13">
        <f>581585.01+255278.95+753656.12</f>
        <v>1590520.08</v>
      </c>
      <c r="F82" s="18">
        <v>45933</v>
      </c>
      <c r="G82" s="8"/>
      <c r="H82" s="10" t="s">
        <v>31</v>
      </c>
      <c r="I82" s="11" t="s">
        <v>25</v>
      </c>
    </row>
    <row r="83" spans="1:9" ht="38.25" x14ac:dyDescent="0.25">
      <c r="A83" s="4">
        <v>2025</v>
      </c>
      <c r="B83" s="5" t="s">
        <v>176</v>
      </c>
      <c r="C83" s="6" t="s">
        <v>35</v>
      </c>
      <c r="D83" s="13">
        <v>6481030.7000000002</v>
      </c>
      <c r="E83" s="13">
        <f>1866487.39+549119.28+896001.18+1454570.53+636359.01</f>
        <v>5402537.3899999997</v>
      </c>
      <c r="F83" s="18">
        <v>45940</v>
      </c>
      <c r="G83" s="8"/>
      <c r="H83" s="10" t="s">
        <v>43</v>
      </c>
      <c r="I83" s="11" t="s">
        <v>25</v>
      </c>
    </row>
    <row r="84" spans="1:9" ht="25.5" x14ac:dyDescent="0.25">
      <c r="A84" s="4">
        <v>2025</v>
      </c>
      <c r="B84" s="5" t="s">
        <v>177</v>
      </c>
      <c r="C84" s="16" t="s">
        <v>64</v>
      </c>
      <c r="D84" s="13">
        <v>2529173.38</v>
      </c>
      <c r="E84" s="13">
        <f>2281122.57+48583.81</f>
        <v>2329706.38</v>
      </c>
      <c r="F84" s="18">
        <v>45957</v>
      </c>
      <c r="G84" s="8">
        <v>46013</v>
      </c>
      <c r="H84" s="10" t="s">
        <v>31</v>
      </c>
      <c r="I84" s="11" t="s">
        <v>14</v>
      </c>
    </row>
    <row r="85" spans="1:9" ht="25.5" x14ac:dyDescent="0.25">
      <c r="A85" s="4">
        <v>2025</v>
      </c>
      <c r="B85" s="5" t="s">
        <v>178</v>
      </c>
      <c r="C85" s="16" t="s">
        <v>12</v>
      </c>
      <c r="D85" s="13">
        <v>968166.43</v>
      </c>
      <c r="E85" s="13"/>
      <c r="F85" s="19"/>
      <c r="G85" s="8"/>
      <c r="H85" s="10" t="s">
        <v>31</v>
      </c>
      <c r="I85" s="11" t="s">
        <v>25</v>
      </c>
    </row>
    <row r="86" spans="1:9" ht="51" x14ac:dyDescent="0.25">
      <c r="A86" s="4">
        <v>2025</v>
      </c>
      <c r="B86" s="5" t="s">
        <v>179</v>
      </c>
      <c r="C86" s="16" t="s">
        <v>65</v>
      </c>
      <c r="D86" s="13">
        <v>1528266.72</v>
      </c>
      <c r="E86" s="13">
        <f>1063500.99+10451.97</f>
        <v>1073952.96</v>
      </c>
      <c r="F86" s="20">
        <v>45943</v>
      </c>
      <c r="G86" s="8">
        <v>45974</v>
      </c>
      <c r="H86" s="10" t="s">
        <v>43</v>
      </c>
      <c r="I86" s="11" t="s">
        <v>14</v>
      </c>
    </row>
    <row r="87" spans="1:9" ht="38.25" x14ac:dyDescent="0.25">
      <c r="A87" s="4">
        <v>2025</v>
      </c>
      <c r="B87" s="5" t="s">
        <v>180</v>
      </c>
      <c r="C87" s="16" t="s">
        <v>66</v>
      </c>
      <c r="D87" s="13">
        <v>4084713.2</v>
      </c>
      <c r="E87" s="13">
        <f>221006.34+476215.33+804855.3</f>
        <v>1502076.9700000002</v>
      </c>
      <c r="F87" s="20">
        <v>45938</v>
      </c>
      <c r="G87" s="8"/>
      <c r="H87" s="10" t="s">
        <v>13</v>
      </c>
      <c r="I87" s="11" t="s">
        <v>25</v>
      </c>
    </row>
    <row r="88" spans="1:9" ht="38.25" x14ac:dyDescent="0.25">
      <c r="A88" s="4">
        <v>2025</v>
      </c>
      <c r="B88" s="5" t="s">
        <v>181</v>
      </c>
      <c r="C88" s="16" t="s">
        <v>49</v>
      </c>
      <c r="D88" s="13">
        <v>2510822.02</v>
      </c>
      <c r="E88" s="13">
        <f>660672.07+1485823.43+344499.87+19826.65</f>
        <v>2510822.02</v>
      </c>
      <c r="F88" s="20">
        <v>45938</v>
      </c>
      <c r="G88" s="8">
        <v>46178</v>
      </c>
      <c r="H88" s="10" t="s">
        <v>43</v>
      </c>
      <c r="I88" s="11" t="s">
        <v>14</v>
      </c>
    </row>
    <row r="89" spans="1:9" ht="25.5" x14ac:dyDescent="0.25">
      <c r="A89" s="4">
        <v>2025</v>
      </c>
      <c r="B89" s="5" t="s">
        <v>182</v>
      </c>
      <c r="C89" s="16" t="s">
        <v>59</v>
      </c>
      <c r="D89" s="13">
        <v>4876837.6100000003</v>
      </c>
      <c r="E89" s="13">
        <f>1052662.13+1338839.13+2031157.77+380720.13</f>
        <v>4803379.1599999992</v>
      </c>
      <c r="F89" s="20">
        <v>45936</v>
      </c>
      <c r="G89" s="8">
        <v>46006</v>
      </c>
      <c r="H89" s="10" t="s">
        <v>58</v>
      </c>
      <c r="I89" s="11" t="s">
        <v>14</v>
      </c>
    </row>
    <row r="90" spans="1:9" ht="38.25" x14ac:dyDescent="0.25">
      <c r="A90" s="4">
        <v>2025</v>
      </c>
      <c r="B90" s="5" t="s">
        <v>183</v>
      </c>
      <c r="C90" s="16" t="s">
        <v>60</v>
      </c>
      <c r="D90" s="13">
        <v>1332093.32</v>
      </c>
      <c r="E90" s="13">
        <f>1154690.25+128425.69+42620.87</f>
        <v>1325736.81</v>
      </c>
      <c r="F90" s="20">
        <v>45933</v>
      </c>
      <c r="G90" s="8">
        <v>46022</v>
      </c>
      <c r="H90" s="10" t="s">
        <v>21</v>
      </c>
      <c r="I90" s="11" t="s">
        <v>14</v>
      </c>
    </row>
    <row r="91" spans="1:9" ht="38.25" x14ac:dyDescent="0.25">
      <c r="A91" s="4">
        <v>2025</v>
      </c>
      <c r="B91" s="5" t="s">
        <v>184</v>
      </c>
      <c r="C91" s="16" t="s">
        <v>67</v>
      </c>
      <c r="D91" s="13">
        <v>4901747.21</v>
      </c>
      <c r="E91" s="13">
        <f>4861416.36</f>
        <v>4861416.3600000003</v>
      </c>
      <c r="F91" s="20">
        <v>45954</v>
      </c>
      <c r="G91" s="8"/>
      <c r="H91" s="10" t="s">
        <v>58</v>
      </c>
      <c r="I91" s="11" t="s">
        <v>25</v>
      </c>
    </row>
    <row r="92" spans="1:9" ht="38.25" x14ac:dyDescent="0.25">
      <c r="A92" s="4">
        <v>2025</v>
      </c>
      <c r="B92" s="5" t="s">
        <v>185</v>
      </c>
      <c r="C92" s="16" t="s">
        <v>66</v>
      </c>
      <c r="D92" s="13">
        <v>1829726.14</v>
      </c>
      <c r="E92" s="13">
        <f>1678796.31+150929.6</f>
        <v>1829725.9100000001</v>
      </c>
      <c r="F92" s="20">
        <v>45957</v>
      </c>
      <c r="G92" s="8">
        <v>45985</v>
      </c>
      <c r="H92" s="10" t="s">
        <v>68</v>
      </c>
      <c r="I92" s="11" t="s">
        <v>14</v>
      </c>
    </row>
    <row r="93" spans="1:9" ht="38.25" x14ac:dyDescent="0.25">
      <c r="A93" s="4">
        <v>2025</v>
      </c>
      <c r="B93" s="5" t="s">
        <v>186</v>
      </c>
      <c r="C93" s="16" t="s">
        <v>49</v>
      </c>
      <c r="D93" s="13">
        <v>786824.91</v>
      </c>
      <c r="E93" s="13">
        <f>772489.68+14335.23</f>
        <v>786824.91</v>
      </c>
      <c r="F93" s="20">
        <v>45954</v>
      </c>
      <c r="G93" s="8">
        <v>45970</v>
      </c>
      <c r="H93" s="10" t="s">
        <v>19</v>
      </c>
      <c r="I93" s="11" t="s">
        <v>69</v>
      </c>
    </row>
    <row r="94" spans="1:9" ht="25.5" x14ac:dyDescent="0.25">
      <c r="A94" s="4">
        <v>2025</v>
      </c>
      <c r="B94" s="5" t="s">
        <v>187</v>
      </c>
      <c r="C94" s="16" t="s">
        <v>20</v>
      </c>
      <c r="D94" s="13">
        <v>6499519.9699999997</v>
      </c>
      <c r="E94" s="13">
        <f>4722155.16+1683026.02+94338.59</f>
        <v>6499519.7699999996</v>
      </c>
      <c r="F94" s="20">
        <v>45951</v>
      </c>
      <c r="G94" s="8">
        <v>46040</v>
      </c>
      <c r="H94" s="10" t="s">
        <v>43</v>
      </c>
      <c r="I94" s="11" t="s">
        <v>14</v>
      </c>
    </row>
    <row r="95" spans="1:9" ht="38.25" x14ac:dyDescent="0.25">
      <c r="A95" s="4">
        <v>2025</v>
      </c>
      <c r="B95" s="5" t="s">
        <v>188</v>
      </c>
      <c r="C95" s="16" t="s">
        <v>70</v>
      </c>
      <c r="D95" s="13">
        <v>5904834.25</v>
      </c>
      <c r="E95" s="13">
        <f>3694408.29+2006978.24+203447.59</f>
        <v>5904834.1200000001</v>
      </c>
      <c r="F95" s="20">
        <v>45957</v>
      </c>
      <c r="G95" s="8">
        <v>46027</v>
      </c>
      <c r="H95" s="10" t="s">
        <v>43</v>
      </c>
      <c r="I95" s="11" t="s">
        <v>14</v>
      </c>
    </row>
    <row r="96" spans="1:9" ht="38.25" x14ac:dyDescent="0.25">
      <c r="A96" s="4">
        <v>2025</v>
      </c>
      <c r="B96" s="5" t="s">
        <v>189</v>
      </c>
      <c r="C96" s="16" t="s">
        <v>12</v>
      </c>
      <c r="D96" s="13">
        <v>2288253.12</v>
      </c>
      <c r="E96" s="13">
        <f>1769585.63</f>
        <v>1769585.63</v>
      </c>
      <c r="F96" s="20">
        <v>45967</v>
      </c>
      <c r="G96" s="8"/>
      <c r="H96" s="10" t="s">
        <v>58</v>
      </c>
      <c r="I96" s="11" t="s">
        <v>25</v>
      </c>
    </row>
    <row r="97" spans="1:9" ht="51" x14ac:dyDescent="0.25">
      <c r="A97" s="4">
        <v>2025</v>
      </c>
      <c r="B97" s="5" t="s">
        <v>190</v>
      </c>
      <c r="C97" s="16" t="s">
        <v>71</v>
      </c>
      <c r="D97" s="13">
        <v>3379300.17</v>
      </c>
      <c r="E97" s="13"/>
      <c r="F97" s="20"/>
      <c r="G97" s="8"/>
      <c r="H97" s="10" t="s">
        <v>39</v>
      </c>
      <c r="I97" s="11" t="s">
        <v>25</v>
      </c>
    </row>
    <row r="98" spans="1:9" ht="51" x14ac:dyDescent="0.25">
      <c r="A98" s="4">
        <v>2025</v>
      </c>
      <c r="B98" s="5" t="s">
        <v>191</v>
      </c>
      <c r="C98" s="16" t="s">
        <v>72</v>
      </c>
      <c r="D98" s="13">
        <v>4994085.7300000004</v>
      </c>
      <c r="E98" s="13">
        <f>233430.76+347875.08+301274.43+1662310.64+906381.75+607068.68+917337.16</f>
        <v>4975678.5</v>
      </c>
      <c r="F98" s="20">
        <v>45965</v>
      </c>
      <c r="G98" s="8">
        <v>46105</v>
      </c>
      <c r="H98" s="10" t="s">
        <v>13</v>
      </c>
      <c r="I98" s="11" t="s">
        <v>14</v>
      </c>
    </row>
    <row r="99" spans="1:9" ht="38.25" x14ac:dyDescent="0.25">
      <c r="A99" s="4">
        <v>2025</v>
      </c>
      <c r="B99" s="5" t="s">
        <v>192</v>
      </c>
      <c r="C99" s="16" t="s">
        <v>73</v>
      </c>
      <c r="D99" s="13">
        <v>2038285.3</v>
      </c>
      <c r="E99" s="13">
        <v>0</v>
      </c>
      <c r="F99" s="20"/>
      <c r="G99" s="8"/>
      <c r="H99" s="10" t="s">
        <v>39</v>
      </c>
      <c r="I99" s="11" t="s">
        <v>25</v>
      </c>
    </row>
    <row r="100" spans="1:9" ht="38.25" x14ac:dyDescent="0.25">
      <c r="A100" s="4">
        <v>2025</v>
      </c>
      <c r="B100" s="5" t="s">
        <v>193</v>
      </c>
      <c r="C100" s="16" t="s">
        <v>74</v>
      </c>
      <c r="D100" s="13">
        <v>2454773.7200000002</v>
      </c>
      <c r="E100" s="13">
        <f>216479.48+648409.64</f>
        <v>864889.12</v>
      </c>
      <c r="F100" s="20">
        <v>45981</v>
      </c>
      <c r="G100" s="8"/>
      <c r="H100" s="10" t="s">
        <v>19</v>
      </c>
      <c r="I100" s="11" t="s">
        <v>25</v>
      </c>
    </row>
    <row r="101" spans="1:9" ht="38.25" x14ac:dyDescent="0.25">
      <c r="A101" s="4">
        <v>2025</v>
      </c>
      <c r="B101" s="21" t="s">
        <v>194</v>
      </c>
      <c r="C101" s="16" t="s">
        <v>35</v>
      </c>
      <c r="D101" s="22">
        <v>1587219.04</v>
      </c>
      <c r="E101" s="13">
        <f>93129.47+220042.49+921152.41</f>
        <v>1234324.3700000001</v>
      </c>
      <c r="F101" s="20">
        <v>45972</v>
      </c>
      <c r="G101" s="8"/>
      <c r="H101" s="10" t="s">
        <v>56</v>
      </c>
      <c r="I101" s="11" t="s">
        <v>25</v>
      </c>
    </row>
    <row r="102" spans="1:9" ht="38.25" x14ac:dyDescent="0.25">
      <c r="A102" s="4">
        <v>2025</v>
      </c>
      <c r="B102" s="5" t="s">
        <v>195</v>
      </c>
      <c r="C102" s="16" t="s">
        <v>35</v>
      </c>
      <c r="D102" s="13">
        <v>1964314.57</v>
      </c>
      <c r="E102" s="13">
        <f>1170498.15</f>
        <v>1170498.1499999999</v>
      </c>
      <c r="F102" s="20">
        <v>45981</v>
      </c>
      <c r="G102" s="8"/>
      <c r="H102" s="10" t="s">
        <v>43</v>
      </c>
      <c r="I102" s="11" t="s">
        <v>25</v>
      </c>
    </row>
    <row r="103" spans="1:9" ht="51" x14ac:dyDescent="0.25">
      <c r="A103" s="4">
        <v>2025</v>
      </c>
      <c r="B103" s="5" t="s">
        <v>196</v>
      </c>
      <c r="C103" s="16" t="s">
        <v>75</v>
      </c>
      <c r="D103" s="13">
        <v>1831978.58</v>
      </c>
      <c r="E103" s="13">
        <f>128272.48+564786.04</f>
        <v>693058.52</v>
      </c>
      <c r="F103" s="20">
        <v>45987</v>
      </c>
      <c r="G103" s="8"/>
      <c r="H103" s="10" t="s">
        <v>43</v>
      </c>
      <c r="I103" s="11" t="s">
        <v>25</v>
      </c>
    </row>
    <row r="104" spans="1:9" ht="51" x14ac:dyDescent="0.25">
      <c r="A104" s="4">
        <v>2025</v>
      </c>
      <c r="B104" s="5" t="s">
        <v>197</v>
      </c>
      <c r="C104" s="16" t="s">
        <v>73</v>
      </c>
      <c r="D104" s="13">
        <v>6418118.9500000002</v>
      </c>
      <c r="E104" s="13">
        <v>0</v>
      </c>
      <c r="F104" s="20"/>
      <c r="G104" s="8"/>
      <c r="H104" s="10"/>
      <c r="I104" s="11" t="s">
        <v>25</v>
      </c>
    </row>
    <row r="105" spans="1:9" ht="38.25" x14ac:dyDescent="0.25">
      <c r="A105" s="4">
        <v>2025</v>
      </c>
      <c r="B105" s="5" t="s">
        <v>198</v>
      </c>
      <c r="C105" s="16" t="s">
        <v>76</v>
      </c>
      <c r="D105" s="14">
        <v>2083383.58</v>
      </c>
      <c r="E105" s="13">
        <f>140500.81</f>
        <v>140500.81</v>
      </c>
      <c r="F105" s="20">
        <v>45989</v>
      </c>
      <c r="G105" s="8"/>
      <c r="H105" s="10" t="s">
        <v>19</v>
      </c>
      <c r="I105" s="11" t="s">
        <v>25</v>
      </c>
    </row>
    <row r="106" spans="1:9" ht="38.25" x14ac:dyDescent="0.25">
      <c r="A106" s="4">
        <v>2025</v>
      </c>
      <c r="B106" s="5" t="s">
        <v>199</v>
      </c>
      <c r="C106" s="16" t="s">
        <v>61</v>
      </c>
      <c r="D106" s="13">
        <v>1970487.3</v>
      </c>
      <c r="E106" s="13">
        <f>921214.75+570405.71+478854.25</f>
        <v>1970474.71</v>
      </c>
      <c r="F106" s="20">
        <v>46037</v>
      </c>
      <c r="G106" s="8">
        <v>46101</v>
      </c>
      <c r="H106" s="10" t="s">
        <v>56</v>
      </c>
      <c r="I106" s="11" t="s">
        <v>14</v>
      </c>
    </row>
    <row r="107" spans="1:9" ht="51" x14ac:dyDescent="0.25">
      <c r="A107" s="4">
        <v>2025</v>
      </c>
      <c r="B107" s="5" t="s">
        <v>200</v>
      </c>
      <c r="C107" s="16" t="s">
        <v>20</v>
      </c>
      <c r="D107" s="13">
        <v>6709046.2000000002</v>
      </c>
      <c r="E107" s="13"/>
      <c r="F107" s="20"/>
      <c r="G107" s="8"/>
      <c r="H107" s="10" t="s">
        <v>39</v>
      </c>
      <c r="I107" s="11" t="s">
        <v>25</v>
      </c>
    </row>
    <row r="108" spans="1:9" ht="38.25" x14ac:dyDescent="0.25">
      <c r="A108" s="4">
        <v>2025</v>
      </c>
      <c r="B108" s="5" t="s">
        <v>201</v>
      </c>
      <c r="C108" s="16" t="s">
        <v>77</v>
      </c>
      <c r="D108" s="13">
        <v>2989490.67</v>
      </c>
      <c r="E108" s="13"/>
      <c r="F108" s="20"/>
      <c r="G108" s="8"/>
      <c r="H108" s="10" t="s">
        <v>39</v>
      </c>
      <c r="I108" s="11" t="s">
        <v>25</v>
      </c>
    </row>
    <row r="109" spans="1:9" ht="51" x14ac:dyDescent="0.25">
      <c r="A109" s="4">
        <v>2025</v>
      </c>
      <c r="B109" s="5" t="s">
        <v>202</v>
      </c>
      <c r="C109" s="16" t="s">
        <v>70</v>
      </c>
      <c r="D109" s="13">
        <v>5715220.1399999997</v>
      </c>
      <c r="E109" s="13"/>
      <c r="F109" s="20"/>
      <c r="G109" s="8"/>
      <c r="H109" s="10" t="s">
        <v>39</v>
      </c>
      <c r="I109" s="11" t="s">
        <v>25</v>
      </c>
    </row>
    <row r="110" spans="1:9" ht="51" x14ac:dyDescent="0.25">
      <c r="A110" s="4">
        <v>2025</v>
      </c>
      <c r="B110" s="5" t="s">
        <v>203</v>
      </c>
      <c r="C110" s="16" t="s">
        <v>75</v>
      </c>
      <c r="D110" s="13">
        <v>2435354.61</v>
      </c>
      <c r="E110" s="13"/>
      <c r="F110" s="20"/>
      <c r="G110" s="8"/>
      <c r="H110" s="10" t="s">
        <v>78</v>
      </c>
      <c r="I110" s="11" t="s">
        <v>25</v>
      </c>
    </row>
    <row r="111" spans="1:9" ht="38.25" x14ac:dyDescent="0.25">
      <c r="A111" s="4">
        <v>2025</v>
      </c>
      <c r="B111" s="5" t="s">
        <v>204</v>
      </c>
      <c r="C111" s="16" t="s">
        <v>17</v>
      </c>
      <c r="D111" s="13">
        <v>1885825.85</v>
      </c>
      <c r="E111" s="13"/>
      <c r="F111" s="20"/>
      <c r="G111" s="8"/>
      <c r="H111" s="10"/>
      <c r="I111" s="11" t="s">
        <v>25</v>
      </c>
    </row>
    <row r="112" spans="1:9" ht="38.25" x14ac:dyDescent="0.25">
      <c r="A112" s="4">
        <v>2025</v>
      </c>
      <c r="B112" s="5" t="s">
        <v>205</v>
      </c>
      <c r="C112" s="16" t="s">
        <v>79</v>
      </c>
      <c r="D112" s="13">
        <v>3877347.86</v>
      </c>
      <c r="E112" s="13"/>
      <c r="F112" s="20"/>
      <c r="G112" s="8"/>
      <c r="H112" s="10" t="s">
        <v>39</v>
      </c>
      <c r="I112" s="11" t="s">
        <v>25</v>
      </c>
    </row>
    <row r="113" spans="1:9" ht="25.5" x14ac:dyDescent="0.25">
      <c r="A113" s="4">
        <v>2025</v>
      </c>
      <c r="B113" s="5" t="s">
        <v>206</v>
      </c>
      <c r="C113" s="16" t="s">
        <v>80</v>
      </c>
      <c r="D113" s="7">
        <v>459335.47</v>
      </c>
      <c r="E113" s="12">
        <f>295146.53+101142.14+61010.26</f>
        <v>457298.93000000005</v>
      </c>
      <c r="F113" s="8">
        <v>45694</v>
      </c>
      <c r="G113" s="11" t="s">
        <v>81</v>
      </c>
      <c r="H113" s="10" t="s">
        <v>43</v>
      </c>
      <c r="I113" s="11" t="s">
        <v>14</v>
      </c>
    </row>
    <row r="114" spans="1:9" ht="38.25" x14ac:dyDescent="0.25">
      <c r="A114" s="4">
        <v>2025</v>
      </c>
      <c r="B114" s="5" t="s">
        <v>207</v>
      </c>
      <c r="C114" s="16" t="s">
        <v>82</v>
      </c>
      <c r="D114" s="7">
        <v>414255.91</v>
      </c>
      <c r="E114" s="12">
        <f>273901.5+140353.74</f>
        <v>414255.24</v>
      </c>
      <c r="F114" s="8">
        <v>45735</v>
      </c>
      <c r="G114" s="9">
        <v>45764</v>
      </c>
      <c r="H114" s="10" t="s">
        <v>13</v>
      </c>
      <c r="I114" s="11" t="s">
        <v>14</v>
      </c>
    </row>
    <row r="115" spans="1:9" ht="38.25" x14ac:dyDescent="0.25">
      <c r="A115" s="4">
        <v>2025</v>
      </c>
      <c r="B115" s="5" t="s">
        <v>208</v>
      </c>
      <c r="C115" s="16" t="s">
        <v>12</v>
      </c>
      <c r="D115" s="7">
        <v>649144.46</v>
      </c>
      <c r="E115" s="12">
        <f>343343.76+241877.6</f>
        <v>585221.36</v>
      </c>
      <c r="F115" s="8">
        <v>45824</v>
      </c>
      <c r="G115" s="9">
        <v>45854</v>
      </c>
      <c r="H115" s="10" t="s">
        <v>13</v>
      </c>
      <c r="I115" s="11" t="s">
        <v>14</v>
      </c>
    </row>
    <row r="116" spans="1:9" ht="38.25" x14ac:dyDescent="0.25">
      <c r="A116" s="4">
        <v>2025</v>
      </c>
      <c r="B116" s="5" t="s">
        <v>209</v>
      </c>
      <c r="C116" s="16" t="s">
        <v>83</v>
      </c>
      <c r="D116" s="13">
        <v>407245.93</v>
      </c>
      <c r="E116" s="12">
        <f>399315.52+7901.21</f>
        <v>407216.73000000004</v>
      </c>
      <c r="F116" s="8">
        <v>45723</v>
      </c>
      <c r="G116" s="9">
        <v>45737</v>
      </c>
      <c r="H116" s="10" t="s">
        <v>43</v>
      </c>
      <c r="I116" s="11" t="s">
        <v>14</v>
      </c>
    </row>
    <row r="117" spans="1:9" ht="38.25" x14ac:dyDescent="0.25">
      <c r="A117" s="4">
        <v>2025</v>
      </c>
      <c r="B117" s="5" t="s">
        <v>210</v>
      </c>
      <c r="C117" s="16" t="s">
        <v>12</v>
      </c>
      <c r="D117" s="13">
        <v>456811.49</v>
      </c>
      <c r="E117" s="12">
        <f>413248.67</f>
        <v>413248.67</v>
      </c>
      <c r="F117" s="8">
        <v>45826</v>
      </c>
      <c r="G117" s="9"/>
      <c r="H117" s="10" t="s">
        <v>51</v>
      </c>
      <c r="I117" s="11" t="s">
        <v>25</v>
      </c>
    </row>
    <row r="118" spans="1:9" ht="38.25" x14ac:dyDescent="0.25">
      <c r="A118" s="4">
        <v>2025</v>
      </c>
      <c r="B118" s="5" t="s">
        <v>211</v>
      </c>
      <c r="C118" s="16" t="s">
        <v>12</v>
      </c>
      <c r="D118" s="13">
        <v>405672.08</v>
      </c>
      <c r="E118" s="12">
        <f>362361.16+35886.83</f>
        <v>398247.99</v>
      </c>
      <c r="F118" s="8">
        <v>45825</v>
      </c>
      <c r="G118" s="9">
        <v>45886</v>
      </c>
      <c r="H118" s="10" t="s">
        <v>53</v>
      </c>
      <c r="I118" s="11" t="s">
        <v>14</v>
      </c>
    </row>
    <row r="119" spans="1:9" ht="38.25" x14ac:dyDescent="0.25">
      <c r="A119" s="4">
        <v>2025</v>
      </c>
      <c r="B119" s="5" t="s">
        <v>212</v>
      </c>
      <c r="C119" s="16" t="s">
        <v>17</v>
      </c>
      <c r="D119" s="13">
        <v>529633.80000000005</v>
      </c>
      <c r="E119" s="12">
        <f>97036.47+128879.92+237007.73+43995.32</f>
        <v>506919.44</v>
      </c>
      <c r="F119" s="8">
        <v>45820</v>
      </c>
      <c r="G119" s="8">
        <v>45865</v>
      </c>
      <c r="H119" s="10" t="s">
        <v>13</v>
      </c>
      <c r="I119" s="11" t="s">
        <v>14</v>
      </c>
    </row>
    <row r="120" spans="1:9" ht="25.5" x14ac:dyDescent="0.25">
      <c r="A120" s="4">
        <v>2025</v>
      </c>
      <c r="B120" s="5" t="s">
        <v>213</v>
      </c>
      <c r="C120" s="16" t="s">
        <v>40</v>
      </c>
      <c r="D120" s="13">
        <v>618579.38</v>
      </c>
      <c r="E120" s="12">
        <f>528131.24+73422.13</f>
        <v>601553.37</v>
      </c>
      <c r="F120" s="8">
        <v>45981</v>
      </c>
      <c r="G120" s="8">
        <v>46038</v>
      </c>
      <c r="H120" s="10" t="s">
        <v>56</v>
      </c>
      <c r="I120" s="11" t="s">
        <v>14</v>
      </c>
    </row>
    <row r="121" spans="1:9" ht="38.25" x14ac:dyDescent="0.25">
      <c r="A121" s="4">
        <v>2025</v>
      </c>
      <c r="B121" s="5" t="s">
        <v>214</v>
      </c>
      <c r="C121" s="16" t="s">
        <v>84</v>
      </c>
      <c r="D121" s="13">
        <v>484098.54</v>
      </c>
      <c r="E121" s="12">
        <v>484098.54</v>
      </c>
      <c r="F121" s="8">
        <v>45994</v>
      </c>
      <c r="G121" s="8">
        <v>46023</v>
      </c>
      <c r="H121" s="10" t="s">
        <v>85</v>
      </c>
      <c r="I121" s="11" t="s">
        <v>14</v>
      </c>
    </row>
    <row r="122" spans="1:9" ht="51" x14ac:dyDescent="0.25">
      <c r="A122" s="4">
        <v>2025</v>
      </c>
      <c r="B122" s="5" t="s">
        <v>215</v>
      </c>
      <c r="C122" s="16" t="s">
        <v>72</v>
      </c>
      <c r="D122" s="13">
        <v>303457.96999999997</v>
      </c>
      <c r="E122" s="12">
        <f>290411.82</f>
        <v>290411.82</v>
      </c>
      <c r="F122" s="8">
        <v>45975</v>
      </c>
      <c r="G122" s="9">
        <v>46002</v>
      </c>
      <c r="H122" s="10" t="s">
        <v>13</v>
      </c>
      <c r="I122" s="11" t="s">
        <v>14</v>
      </c>
    </row>
    <row r="123" spans="1:9" ht="25.5" x14ac:dyDescent="0.25">
      <c r="A123" s="4">
        <v>2025</v>
      </c>
      <c r="B123" s="5" t="s">
        <v>216</v>
      </c>
      <c r="C123" s="16" t="s">
        <v>74</v>
      </c>
      <c r="D123" s="13">
        <v>340609.04</v>
      </c>
      <c r="E123" s="12">
        <f>320412.9+11069.08</f>
        <v>331481.98000000004</v>
      </c>
      <c r="F123" s="8">
        <v>45981</v>
      </c>
      <c r="G123" s="9">
        <v>46010</v>
      </c>
      <c r="H123" s="10" t="s">
        <v>43</v>
      </c>
      <c r="I123" s="11" t="s">
        <v>14</v>
      </c>
    </row>
    <row r="124" spans="1:9" ht="38.25" x14ac:dyDescent="0.25">
      <c r="A124" s="4">
        <v>2025</v>
      </c>
      <c r="B124" s="5" t="s">
        <v>217</v>
      </c>
      <c r="C124" s="16" t="s">
        <v>66</v>
      </c>
      <c r="D124" s="13">
        <v>553352.21</v>
      </c>
      <c r="E124" s="12">
        <f>553352.21</f>
        <v>553352.21</v>
      </c>
      <c r="F124" s="8">
        <v>46003</v>
      </c>
      <c r="G124" s="9">
        <v>46027</v>
      </c>
      <c r="H124" s="10" t="s">
        <v>58</v>
      </c>
      <c r="I124" s="11" t="s">
        <v>14</v>
      </c>
    </row>
    <row r="125" spans="1:9" ht="38.25" x14ac:dyDescent="0.25">
      <c r="A125" s="4">
        <v>2025</v>
      </c>
      <c r="B125" s="5" t="s">
        <v>218</v>
      </c>
      <c r="C125" s="16" t="s">
        <v>27</v>
      </c>
      <c r="D125" s="13">
        <v>560748.88</v>
      </c>
      <c r="E125" s="12">
        <f>299506.52+229994.62+31236.07</f>
        <v>560737.21</v>
      </c>
      <c r="F125" s="8">
        <v>46006</v>
      </c>
      <c r="G125" s="9">
        <v>46021</v>
      </c>
      <c r="H125" s="10" t="s">
        <v>86</v>
      </c>
      <c r="I125" s="11" t="s">
        <v>14</v>
      </c>
    </row>
    <row r="126" spans="1:9" ht="51" x14ac:dyDescent="0.25">
      <c r="A126" s="4">
        <v>2025</v>
      </c>
      <c r="B126" s="5" t="s">
        <v>219</v>
      </c>
      <c r="C126" s="16" t="s">
        <v>87</v>
      </c>
      <c r="D126" s="13">
        <v>23380502.449999999</v>
      </c>
      <c r="E126" s="12">
        <v>0</v>
      </c>
      <c r="F126" s="8"/>
      <c r="G126" s="11"/>
      <c r="H126" s="10" t="s">
        <v>88</v>
      </c>
      <c r="I126" s="11" t="s">
        <v>25</v>
      </c>
    </row>
    <row r="127" spans="1:9" ht="38.25" x14ac:dyDescent="0.25">
      <c r="A127" s="4">
        <v>2025</v>
      </c>
      <c r="B127" s="5" t="s">
        <v>220</v>
      </c>
      <c r="C127" s="16" t="s">
        <v>89</v>
      </c>
      <c r="D127" s="13">
        <v>11349853.59</v>
      </c>
      <c r="E127" s="12">
        <v>1993776.1</v>
      </c>
      <c r="F127" s="8">
        <v>45946</v>
      </c>
      <c r="G127" s="11"/>
      <c r="H127" s="10" t="s">
        <v>90</v>
      </c>
      <c r="I127" s="11" t="s">
        <v>25</v>
      </c>
    </row>
    <row r="128" spans="1:9" ht="51" x14ac:dyDescent="0.25">
      <c r="A128" s="4">
        <v>2025</v>
      </c>
      <c r="B128" s="5" t="s">
        <v>221</v>
      </c>
      <c r="C128" s="16" t="s">
        <v>91</v>
      </c>
      <c r="D128" s="13">
        <v>12851884.310000001</v>
      </c>
      <c r="E128" s="13">
        <f>2812128.73</f>
        <v>2812128.73</v>
      </c>
      <c r="F128" s="8">
        <v>45939</v>
      </c>
      <c r="G128" s="11"/>
      <c r="H128" s="10" t="s">
        <v>90</v>
      </c>
      <c r="I128" s="11" t="s">
        <v>25</v>
      </c>
    </row>
    <row r="129" spans="1:9" ht="38.25" x14ac:dyDescent="0.25">
      <c r="A129" s="4">
        <v>2025</v>
      </c>
      <c r="B129" s="5" t="s">
        <v>222</v>
      </c>
      <c r="C129" s="16" t="s">
        <v>89</v>
      </c>
      <c r="D129" s="13">
        <v>9980104</v>
      </c>
      <c r="E129" s="13">
        <v>0</v>
      </c>
      <c r="F129" s="8"/>
      <c r="G129" s="11"/>
      <c r="H129" s="10"/>
      <c r="I129" s="11" t="s">
        <v>25</v>
      </c>
    </row>
    <row r="130" spans="1:9" ht="25.5" x14ac:dyDescent="0.25">
      <c r="A130" s="4">
        <v>2025</v>
      </c>
      <c r="B130" s="5" t="s">
        <v>223</v>
      </c>
      <c r="C130" s="16" t="s">
        <v>92</v>
      </c>
      <c r="D130" s="13">
        <v>11911629.439999999</v>
      </c>
      <c r="E130" s="13"/>
      <c r="F130" s="8"/>
      <c r="G130" s="11"/>
      <c r="H130" s="10"/>
      <c r="I130" s="11" t="s">
        <v>25</v>
      </c>
    </row>
    <row r="131" spans="1:9" ht="38.25" x14ac:dyDescent="0.25">
      <c r="A131" s="4">
        <v>2025</v>
      </c>
      <c r="B131" s="5" t="s">
        <v>224</v>
      </c>
      <c r="C131" s="16" t="s">
        <v>93</v>
      </c>
      <c r="D131" s="13">
        <v>19680024.18</v>
      </c>
      <c r="E131" s="13">
        <f>4766832.81+2730536.81</f>
        <v>7497369.6199999992</v>
      </c>
      <c r="F131" s="8">
        <v>46094</v>
      </c>
      <c r="G131" s="11"/>
      <c r="H131" s="10" t="s">
        <v>43</v>
      </c>
      <c r="I131" s="11" t="s">
        <v>25</v>
      </c>
    </row>
    <row r="132" spans="1:9" ht="51" x14ac:dyDescent="0.25">
      <c r="A132" s="4">
        <v>2025</v>
      </c>
      <c r="B132" s="5" t="s">
        <v>225</v>
      </c>
      <c r="C132" s="16" t="s">
        <v>87</v>
      </c>
      <c r="D132" s="13">
        <v>34961275.060000002</v>
      </c>
      <c r="E132" s="13"/>
      <c r="F132" s="8"/>
      <c r="G132" s="11"/>
      <c r="H132" s="10"/>
      <c r="I132" s="11" t="s">
        <v>25</v>
      </c>
    </row>
    <row r="133" spans="1:9" ht="51" x14ac:dyDescent="0.25">
      <c r="A133" s="4">
        <v>2025</v>
      </c>
      <c r="B133" s="5" t="s">
        <v>226</v>
      </c>
      <c r="C133" s="16" t="s">
        <v>55</v>
      </c>
      <c r="D133" s="13">
        <v>19984883.52</v>
      </c>
      <c r="E133" s="13"/>
      <c r="F133" s="8"/>
      <c r="G133" s="11"/>
      <c r="H133" s="10"/>
      <c r="I133" s="11" t="s">
        <v>25</v>
      </c>
    </row>
    <row r="134" spans="1:9" ht="51" x14ac:dyDescent="0.25">
      <c r="A134" s="4">
        <v>2025</v>
      </c>
      <c r="B134" s="5" t="s">
        <v>227</v>
      </c>
      <c r="C134" s="16" t="s">
        <v>94</v>
      </c>
      <c r="D134" s="13">
        <v>10936286.92</v>
      </c>
      <c r="E134" s="13"/>
      <c r="F134" s="8"/>
      <c r="G134" s="11"/>
      <c r="H134" s="10"/>
      <c r="I134" s="11" t="s">
        <v>25</v>
      </c>
    </row>
    <row r="135" spans="1:9" ht="38.25" x14ac:dyDescent="0.25">
      <c r="A135" s="4">
        <v>2025</v>
      </c>
      <c r="B135" s="5" t="s">
        <v>228</v>
      </c>
      <c r="C135" s="16" t="s">
        <v>79</v>
      </c>
      <c r="D135" s="13">
        <v>13516202.6</v>
      </c>
      <c r="E135" s="13"/>
      <c r="F135" s="8"/>
      <c r="G135" s="11"/>
      <c r="H135" s="10"/>
      <c r="I135" s="11" t="s">
        <v>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Universidad de Guadalajara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DANIEL HERNANDEZ TERRIQUEZ</dc:creator>
  <cp:lastModifiedBy>JUAN DANIEL HERNANDEZ TERRIQUEZ</cp:lastModifiedBy>
  <dcterms:created xsi:type="dcterms:W3CDTF">2026-06-05T17:29:34Z</dcterms:created>
  <dcterms:modified xsi:type="dcterms:W3CDTF">2026-06-05T17:41:41Z</dcterms:modified>
</cp:coreProperties>
</file>